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unamedu-my.sharepoint.com/personal/armando_hermosillo_fi_unam_edu/Documents/Clases/Elaboración de Apuntes/Apuntes de Fundamentos de Mecánica del Medio continuo/Programa FMMC/"/>
    </mc:Choice>
  </mc:AlternateContent>
  <xr:revisionPtr revIDLastSave="35" documentId="8_{7AB41D34-814F-4510-B422-B44E37085D34}" xr6:coauthVersionLast="47" xr6:coauthVersionMax="47" xr10:uidLastSave="{7022BF63-BA86-452C-B786-B21CC02992A2}"/>
  <bookViews>
    <workbookView xWindow="-120" yWindow="-120" windowWidth="29040" windowHeight="15840" activeTab="1" xr2:uid="{606F8C1B-8058-491A-B034-31FEBAE107BA}"/>
  </bookViews>
  <sheets>
    <sheet name="Cambio Base" sheetId="9" r:id="rId1"/>
    <sheet name="3D" sheetId="1" r:id="rId2"/>
    <sheet name="2D" sheetId="2" r:id="rId3"/>
    <sheet name="3D a 2D 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3" i="2"/>
  <c r="O3" i="3"/>
  <c r="F3" i="9" l="1" a="1"/>
  <c r="B5" i="3"/>
  <c r="H5" i="3" s="1"/>
  <c r="J5" i="2"/>
  <c r="G17" i="2" s="1"/>
  <c r="I3" i="2"/>
  <c r="L8" i="2"/>
  <c r="K8" i="2"/>
  <c r="F12" i="2" s="1"/>
  <c r="J8" i="2"/>
  <c r="G12" i="2" s="1"/>
  <c r="N7" i="2" s="1"/>
  <c r="P7" i="2" s="1"/>
  <c r="I8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F3" i="2"/>
  <c r="L1" i="3"/>
  <c r="N10" i="3"/>
  <c r="H8" i="1"/>
  <c r="E8" i="1"/>
  <c r="B8" i="1"/>
  <c r="Q8" i="1"/>
  <c r="B87" i="1"/>
  <c r="E167" i="1"/>
  <c r="H87" i="1"/>
  <c r="O11" i="1"/>
  <c r="N8" i="1"/>
  <c r="M8" i="1"/>
  <c r="M9" i="1" s="1"/>
  <c r="M10" i="1" s="1"/>
  <c r="M11" i="1" s="1"/>
  <c r="K8" i="1"/>
  <c r="K9" i="1" s="1"/>
  <c r="K10" i="1" s="1"/>
  <c r="K11" i="1" s="1"/>
  <c r="J3" i="1"/>
  <c r="I3" i="1"/>
  <c r="L10" i="1" s="1"/>
  <c r="H3" i="1"/>
  <c r="F3" i="1"/>
  <c r="G3" i="1"/>
  <c r="G5" i="9" l="1"/>
  <c r="H5" i="9"/>
  <c r="F5" i="9"/>
  <c r="H4" i="9"/>
  <c r="F4" i="9"/>
  <c r="G3" i="9"/>
  <c r="F3" i="9"/>
  <c r="G4" i="9"/>
  <c r="H3" i="9"/>
  <c r="W19" i="1"/>
  <c r="T7" i="2"/>
  <c r="Q7" i="2"/>
  <c r="Z6" i="2" s="1"/>
  <c r="T6" i="2"/>
  <c r="Q6" i="2"/>
  <c r="W6" i="2" s="1"/>
  <c r="U6" i="2"/>
  <c r="R6" i="2"/>
  <c r="X6" i="2" s="1"/>
  <c r="X7" i="2"/>
  <c r="AA7" i="2" s="1"/>
  <c r="F7" i="2"/>
  <c r="M7" i="2"/>
  <c r="O7" i="2" s="1"/>
  <c r="J9" i="2"/>
  <c r="J10" i="2" s="1"/>
  <c r="K9" i="2"/>
  <c r="K10" i="2" s="1"/>
  <c r="L10" i="2"/>
  <c r="L9" i="2"/>
  <c r="I4" i="2"/>
  <c r="F17" i="2"/>
  <c r="F10" i="2" s="1"/>
  <c r="L4" i="2"/>
  <c r="F5" i="3"/>
  <c r="H3" i="2"/>
  <c r="D3" i="3" s="1"/>
  <c r="G3" i="2"/>
  <c r="J2" i="2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AB19" i="1"/>
  <c r="C8" i="1"/>
  <c r="L9" i="1"/>
  <c r="N9" i="1" s="1"/>
  <c r="N10" i="1"/>
  <c r="L11" i="1"/>
  <c r="N11" i="1" s="1"/>
  <c r="M19" i="1"/>
  <c r="F8" i="1"/>
  <c r="R19" i="1"/>
  <c r="I8" i="1"/>
  <c r="E8" i="9" l="1" a="1"/>
  <c r="K2" i="2"/>
  <c r="D4" i="3" s="1"/>
  <c r="B4" i="3"/>
  <c r="B6" i="3" s="1"/>
  <c r="O8" i="2"/>
  <c r="M8" i="2"/>
  <c r="G7" i="2"/>
  <c r="I10" i="2"/>
  <c r="G10" i="2"/>
  <c r="I9" i="2"/>
  <c r="B3" i="3"/>
  <c r="C3" i="3" s="1"/>
  <c r="C168" i="2"/>
  <c r="D168" i="2" s="1"/>
  <c r="C8" i="2"/>
  <c r="D8" i="2" s="1"/>
  <c r="C167" i="2"/>
  <c r="C327" i="2"/>
  <c r="D327" i="2" s="1"/>
  <c r="F9" i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C29" i="1"/>
  <c r="C9" i="1"/>
  <c r="I10" i="1"/>
  <c r="I9" i="1"/>
  <c r="F10" i="1"/>
  <c r="C10" i="1"/>
  <c r="E8" i="9" l="1"/>
  <c r="H8" i="9" s="1"/>
  <c r="K3" i="1" s="1"/>
  <c r="M3" i="3"/>
  <c r="K3" i="3"/>
  <c r="K4" i="3" s="1"/>
  <c r="H89" i="3"/>
  <c r="B89" i="3"/>
  <c r="K3" i="2"/>
  <c r="J3" i="2"/>
  <c r="F8" i="2"/>
  <c r="O13" i="3"/>
  <c r="K10" i="3"/>
  <c r="K11" i="3" s="1"/>
  <c r="K12" i="3" s="1"/>
  <c r="K13" i="3" s="1"/>
  <c r="E169" i="3"/>
  <c r="C169" i="2"/>
  <c r="D169" i="2" s="1"/>
  <c r="E10" i="3"/>
  <c r="Q10" i="3"/>
  <c r="B10" i="3"/>
  <c r="M10" i="3"/>
  <c r="M11" i="3" s="1"/>
  <c r="M12" i="3" s="1"/>
  <c r="M13" i="3" s="1"/>
  <c r="F3" i="3"/>
  <c r="I3" i="3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30" i="1"/>
  <c r="I11" i="1"/>
  <c r="F11" i="1"/>
  <c r="C31" i="1"/>
  <c r="C11" i="1"/>
  <c r="J8" i="9" l="1"/>
  <c r="K4" i="1"/>
  <c r="Q19" i="1" s="1"/>
  <c r="H10" i="9"/>
  <c r="H9" i="9"/>
  <c r="M1" i="3"/>
  <c r="M4" i="3"/>
  <c r="H10" i="3"/>
  <c r="H11" i="3" s="1"/>
  <c r="H12" i="3" s="1"/>
  <c r="H13" i="3" s="1"/>
  <c r="H14" i="3" s="1"/>
  <c r="H15" i="3" s="1"/>
  <c r="H16" i="3" s="1"/>
  <c r="H17" i="3" s="1"/>
  <c r="H18" i="3" s="1"/>
  <c r="H19" i="3" s="1"/>
  <c r="G3" i="3"/>
  <c r="H3" i="3"/>
  <c r="J3" i="3"/>
  <c r="E3" i="3"/>
  <c r="G8" i="2"/>
  <c r="C170" i="2"/>
  <c r="C171" i="2" s="1"/>
  <c r="C172" i="2" s="1"/>
  <c r="F4" i="3"/>
  <c r="H4" i="3"/>
  <c r="E11" i="3"/>
  <c r="F11" i="3" s="1"/>
  <c r="F9" i="2"/>
  <c r="G9" i="2" s="1"/>
  <c r="W21" i="3"/>
  <c r="L12" i="3"/>
  <c r="F10" i="3"/>
  <c r="F169" i="3"/>
  <c r="M21" i="3"/>
  <c r="B11" i="3"/>
  <c r="B12" i="3" s="1"/>
  <c r="B13" i="3" s="1"/>
  <c r="B14" i="3" s="1"/>
  <c r="B15" i="3" s="1"/>
  <c r="I12" i="1"/>
  <c r="F12" i="1"/>
  <c r="C32" i="1"/>
  <c r="C12" i="1"/>
  <c r="P11" i="1" l="1"/>
  <c r="K19" i="1"/>
  <c r="L19" i="1"/>
  <c r="N19" i="1" s="1"/>
  <c r="N21" i="1" s="1"/>
  <c r="P19" i="1"/>
  <c r="T19" i="1" s="1"/>
  <c r="J9" i="9"/>
  <c r="L3" i="1"/>
  <c r="J10" i="9"/>
  <c r="M3" i="1"/>
  <c r="M4" i="1" s="1"/>
  <c r="U19" i="1" s="1"/>
  <c r="I89" i="3"/>
  <c r="AB21" i="3"/>
  <c r="I16" i="3"/>
  <c r="I17" i="3"/>
  <c r="C89" i="3"/>
  <c r="C10" i="3"/>
  <c r="I14" i="3"/>
  <c r="I11" i="3"/>
  <c r="I13" i="3"/>
  <c r="R21" i="3"/>
  <c r="I19" i="3"/>
  <c r="H20" i="3"/>
  <c r="I20" i="3" s="1"/>
  <c r="I12" i="3"/>
  <c r="I15" i="3"/>
  <c r="I18" i="3"/>
  <c r="I10" i="3"/>
  <c r="K1" i="3"/>
  <c r="R4" i="2" a="1"/>
  <c r="R4" i="2" s="1"/>
  <c r="U7" i="2" s="1"/>
  <c r="Q4" i="2" a="1"/>
  <c r="Q4" i="2" s="1"/>
  <c r="E12" i="3"/>
  <c r="E13" i="3" s="1"/>
  <c r="K21" i="3"/>
  <c r="J6" i="3"/>
  <c r="D171" i="2"/>
  <c r="J5" i="3"/>
  <c r="D170" i="2"/>
  <c r="C15" i="3"/>
  <c r="B16" i="3"/>
  <c r="C13" i="3"/>
  <c r="C11" i="3"/>
  <c r="C12" i="3"/>
  <c r="C14" i="3"/>
  <c r="U21" i="3"/>
  <c r="Z21" i="3"/>
  <c r="R10" i="3"/>
  <c r="AA21" i="3"/>
  <c r="V21" i="3"/>
  <c r="N12" i="3"/>
  <c r="L11" i="3"/>
  <c r="N11" i="3" s="1"/>
  <c r="L13" i="3"/>
  <c r="N13" i="3" s="1"/>
  <c r="C173" i="2"/>
  <c r="D172" i="2"/>
  <c r="I13" i="1"/>
  <c r="F13" i="1"/>
  <c r="C33" i="1"/>
  <c r="C13" i="1"/>
  <c r="S19" i="1" l="1"/>
  <c r="S21" i="1" s="1"/>
  <c r="K37" i="1" s="1"/>
  <c r="O19" i="1"/>
  <c r="O21" i="1" s="1"/>
  <c r="V19" i="1"/>
  <c r="X19" i="1" s="1"/>
  <c r="X21" i="1" s="1"/>
  <c r="R8" i="1"/>
  <c r="AA19" i="1"/>
  <c r="Z19" i="1"/>
  <c r="O8" i="1"/>
  <c r="K27" i="1"/>
  <c r="L23" i="1"/>
  <c r="AD21" i="1"/>
  <c r="T21" i="1"/>
  <c r="H21" i="3"/>
  <c r="I21" i="3" s="1"/>
  <c r="S4" i="2"/>
  <c r="R7" i="2"/>
  <c r="AA6" i="2" s="1"/>
  <c r="L21" i="3"/>
  <c r="N21" i="3" s="1"/>
  <c r="N23" i="3" s="1"/>
  <c r="P13" i="3"/>
  <c r="F12" i="3"/>
  <c r="G6" i="3"/>
  <c r="P21" i="3"/>
  <c r="Q21" i="3"/>
  <c r="F6" i="3"/>
  <c r="H6" i="3"/>
  <c r="AC21" i="3"/>
  <c r="AC23" i="3" s="1"/>
  <c r="U29" i="3" s="1"/>
  <c r="AD21" i="3"/>
  <c r="X21" i="3"/>
  <c r="X23" i="3" s="1"/>
  <c r="Y21" i="3"/>
  <c r="Y23" i="3" s="1"/>
  <c r="B17" i="3"/>
  <c r="C16" i="3"/>
  <c r="E14" i="3"/>
  <c r="F13" i="3"/>
  <c r="C174" i="2"/>
  <c r="D173" i="2"/>
  <c r="I14" i="1"/>
  <c r="F14" i="1"/>
  <c r="C34" i="1"/>
  <c r="C14" i="1"/>
  <c r="K28" i="1" l="1"/>
  <c r="K29" i="1" s="1"/>
  <c r="K30" i="1" s="1"/>
  <c r="K31" i="1" s="1"/>
  <c r="K32" i="1" s="1"/>
  <c r="K33" i="1" s="1"/>
  <c r="K34" i="1" s="1"/>
  <c r="K35" i="1" s="1"/>
  <c r="K36" i="1" s="1"/>
  <c r="L36" i="1" s="1"/>
  <c r="AC19" i="1"/>
  <c r="AC21" i="1" s="1"/>
  <c r="U27" i="1" s="1"/>
  <c r="AD19" i="1"/>
  <c r="Y19" i="1"/>
  <c r="Y21" i="1" s="1"/>
  <c r="L27" i="1"/>
  <c r="L37" i="1"/>
  <c r="P8" i="1"/>
  <c r="O9" i="1"/>
  <c r="P9" i="1" s="1"/>
  <c r="Q11" i="1"/>
  <c r="U37" i="1"/>
  <c r="V23" i="1"/>
  <c r="H22" i="3"/>
  <c r="I22" i="3" s="1"/>
  <c r="Z7" i="2"/>
  <c r="W7" i="2"/>
  <c r="T21" i="3"/>
  <c r="T23" i="3" s="1"/>
  <c r="O21" i="3"/>
  <c r="O23" i="3" s="1"/>
  <c r="S21" i="3"/>
  <c r="S23" i="3" s="1"/>
  <c r="K39" i="3" s="1"/>
  <c r="O10" i="3"/>
  <c r="L25" i="3"/>
  <c r="K29" i="3"/>
  <c r="E15" i="3"/>
  <c r="F14" i="3"/>
  <c r="C17" i="3"/>
  <c r="B18" i="3"/>
  <c r="U39" i="3"/>
  <c r="Q13" i="3"/>
  <c r="V25" i="3"/>
  <c r="C175" i="2"/>
  <c r="D174" i="2"/>
  <c r="I15" i="1"/>
  <c r="F15" i="1"/>
  <c r="C35" i="1"/>
  <c r="C15" i="1"/>
  <c r="L35" i="1" l="1"/>
  <c r="L34" i="1"/>
  <c r="U28" i="1"/>
  <c r="U29" i="1" s="1"/>
  <c r="U30" i="1" s="1"/>
  <c r="U31" i="1" s="1"/>
  <c r="U32" i="1" s="1"/>
  <c r="U33" i="1" s="1"/>
  <c r="U34" i="1" s="1"/>
  <c r="U35" i="1" s="1"/>
  <c r="U36" i="1" s="1"/>
  <c r="V27" i="1"/>
  <c r="V37" i="1"/>
  <c r="Q9" i="1"/>
  <c r="R11" i="1"/>
  <c r="O10" i="1"/>
  <c r="P10" i="1" s="1"/>
  <c r="P27" i="1"/>
  <c r="P28" i="1" s="1"/>
  <c r="P32" i="3"/>
  <c r="H23" i="3"/>
  <c r="I23" i="3" s="1"/>
  <c r="AD23" i="3"/>
  <c r="K30" i="3"/>
  <c r="K31" i="3" s="1"/>
  <c r="K32" i="3" s="1"/>
  <c r="L32" i="3" s="1"/>
  <c r="Q11" i="3"/>
  <c r="R11" i="3" s="1"/>
  <c r="R13" i="3"/>
  <c r="V29" i="3"/>
  <c r="V39" i="3"/>
  <c r="P29" i="3"/>
  <c r="P30" i="3" s="1"/>
  <c r="U30" i="3"/>
  <c r="V30" i="3" s="1"/>
  <c r="L39" i="3"/>
  <c r="L29" i="3"/>
  <c r="C18" i="3"/>
  <c r="B19" i="3"/>
  <c r="O11" i="3"/>
  <c r="P11" i="3" s="1"/>
  <c r="P10" i="3"/>
  <c r="F15" i="3"/>
  <c r="E16" i="3"/>
  <c r="C176" i="2"/>
  <c r="D175" i="2"/>
  <c r="I16" i="1"/>
  <c r="F16" i="1"/>
  <c r="C36" i="1"/>
  <c r="C16" i="1"/>
  <c r="V29" i="1" l="1"/>
  <c r="V30" i="1"/>
  <c r="V28" i="1"/>
  <c r="Q10" i="1"/>
  <c r="R10" i="1" s="1"/>
  <c r="R9" i="1"/>
  <c r="P33" i="3"/>
  <c r="H24" i="3"/>
  <c r="I24" i="3" s="1"/>
  <c r="L30" i="3"/>
  <c r="L31" i="3"/>
  <c r="K33" i="3"/>
  <c r="L33" i="3" s="1"/>
  <c r="Q12" i="3"/>
  <c r="R12" i="3" s="1"/>
  <c r="U31" i="3"/>
  <c r="U32" i="3" s="1"/>
  <c r="U33" i="3" s="1"/>
  <c r="V33" i="3" s="1"/>
  <c r="O12" i="3"/>
  <c r="P12" i="3" s="1"/>
  <c r="B20" i="3"/>
  <c r="C19" i="3"/>
  <c r="F16" i="3"/>
  <c r="E17" i="3"/>
  <c r="C177" i="2"/>
  <c r="D176" i="2"/>
  <c r="V31" i="1"/>
  <c r="I17" i="1"/>
  <c r="F17" i="1"/>
  <c r="C37" i="1"/>
  <c r="C17" i="1"/>
  <c r="H25" i="3" l="1"/>
  <c r="H26" i="3" s="1"/>
  <c r="I26" i="3" s="1"/>
  <c r="K34" i="3"/>
  <c r="L34" i="3" s="1"/>
  <c r="U34" i="3"/>
  <c r="U35" i="3" s="1"/>
  <c r="V32" i="3"/>
  <c r="V31" i="3"/>
  <c r="E18" i="3"/>
  <c r="F17" i="3"/>
  <c r="B21" i="3"/>
  <c r="C20" i="3"/>
  <c r="C178" i="2"/>
  <c r="D177" i="2"/>
  <c r="V32" i="1"/>
  <c r="I18" i="1"/>
  <c r="F18" i="1"/>
  <c r="C38" i="1"/>
  <c r="C18" i="1"/>
  <c r="H27" i="3" l="1"/>
  <c r="H28" i="3" s="1"/>
  <c r="I25" i="3"/>
  <c r="K35" i="3"/>
  <c r="L35" i="3" s="1"/>
  <c r="V34" i="3"/>
  <c r="U36" i="3"/>
  <c r="V35" i="3"/>
  <c r="C21" i="3"/>
  <c r="B22" i="3"/>
  <c r="F18" i="3"/>
  <c r="E19" i="3"/>
  <c r="C179" i="2"/>
  <c r="D178" i="2"/>
  <c r="V33" i="1"/>
  <c r="I19" i="1"/>
  <c r="F19" i="1"/>
  <c r="C39" i="1"/>
  <c r="C19" i="1"/>
  <c r="I27" i="3" l="1"/>
  <c r="K36" i="3"/>
  <c r="K37" i="3" s="1"/>
  <c r="C22" i="3"/>
  <c r="B23" i="3"/>
  <c r="E20" i="3"/>
  <c r="F19" i="3"/>
  <c r="V36" i="3"/>
  <c r="U37" i="3"/>
  <c r="C180" i="2"/>
  <c r="D179" i="2"/>
  <c r="H29" i="3"/>
  <c r="I28" i="3"/>
  <c r="V34" i="1"/>
  <c r="I20" i="1"/>
  <c r="F20" i="1"/>
  <c r="C40" i="1"/>
  <c r="C20" i="1"/>
  <c r="L36" i="3" l="1"/>
  <c r="V37" i="3"/>
  <c r="U38" i="3"/>
  <c r="V38" i="3" s="1"/>
  <c r="B24" i="3"/>
  <c r="C23" i="3"/>
  <c r="K38" i="3"/>
  <c r="L38" i="3" s="1"/>
  <c r="L37" i="3"/>
  <c r="E21" i="3"/>
  <c r="F20" i="3"/>
  <c r="C181" i="2"/>
  <c r="D180" i="2"/>
  <c r="I29" i="3"/>
  <c r="H30" i="3"/>
  <c r="V35" i="1"/>
  <c r="V36" i="1"/>
  <c r="I21" i="1"/>
  <c r="F21" i="1"/>
  <c r="C41" i="1"/>
  <c r="C21" i="1"/>
  <c r="E22" i="3" l="1"/>
  <c r="F21" i="3"/>
  <c r="C24" i="3"/>
  <c r="B25" i="3"/>
  <c r="C182" i="2"/>
  <c r="D181" i="2"/>
  <c r="I30" i="3"/>
  <c r="H31" i="3"/>
  <c r="I22" i="1"/>
  <c r="F22" i="1"/>
  <c r="C42" i="1"/>
  <c r="C22" i="1"/>
  <c r="C25" i="3" l="1"/>
  <c r="B26" i="3"/>
  <c r="E23" i="3"/>
  <c r="F22" i="3"/>
  <c r="C183" i="2"/>
  <c r="D182" i="2"/>
  <c r="H32" i="3"/>
  <c r="I31" i="3"/>
  <c r="I23" i="1"/>
  <c r="F23" i="1"/>
  <c r="C43" i="1"/>
  <c r="C23" i="1"/>
  <c r="E24" i="3" l="1"/>
  <c r="F23" i="3"/>
  <c r="C26" i="3"/>
  <c r="B27" i="3"/>
  <c r="C184" i="2"/>
  <c r="D183" i="2"/>
  <c r="H33" i="3"/>
  <c r="I32" i="3"/>
  <c r="I24" i="1"/>
  <c r="F24" i="1"/>
  <c r="C44" i="1"/>
  <c r="C24" i="1"/>
  <c r="B28" i="3" l="1"/>
  <c r="C27" i="3"/>
  <c r="E25" i="3"/>
  <c r="F24" i="3"/>
  <c r="C185" i="2"/>
  <c r="D184" i="2"/>
  <c r="H34" i="3"/>
  <c r="I33" i="3"/>
  <c r="I25" i="1"/>
  <c r="F25" i="1"/>
  <c r="C45" i="1"/>
  <c r="C25" i="1"/>
  <c r="E26" i="3" l="1"/>
  <c r="F25" i="3"/>
  <c r="B29" i="3"/>
  <c r="C28" i="3"/>
  <c r="C186" i="2"/>
  <c r="D185" i="2"/>
  <c r="H35" i="3"/>
  <c r="I34" i="3"/>
  <c r="I26" i="1"/>
  <c r="F26" i="1"/>
  <c r="C46" i="1"/>
  <c r="C26" i="1"/>
  <c r="C29" i="3" l="1"/>
  <c r="B30" i="3"/>
  <c r="E27" i="3"/>
  <c r="F26" i="3"/>
  <c r="C187" i="2"/>
  <c r="D186" i="2"/>
  <c r="H36" i="3"/>
  <c r="I35" i="3"/>
  <c r="I27" i="1"/>
  <c r="F27" i="1"/>
  <c r="C47" i="1"/>
  <c r="C27" i="1"/>
  <c r="C28" i="1"/>
  <c r="E28" i="3" l="1"/>
  <c r="F27" i="3"/>
  <c r="B31" i="3"/>
  <c r="C30" i="3"/>
  <c r="C188" i="2"/>
  <c r="D187" i="2"/>
  <c r="H37" i="3"/>
  <c r="I36" i="3"/>
  <c r="I28" i="1"/>
  <c r="F28" i="1"/>
  <c r="C48" i="1"/>
  <c r="C31" i="3" l="1"/>
  <c r="B32" i="3"/>
  <c r="F28" i="3"/>
  <c r="E29" i="3"/>
  <c r="C189" i="2"/>
  <c r="D188" i="2"/>
  <c r="H38" i="3"/>
  <c r="I37" i="3"/>
  <c r="I29" i="1"/>
  <c r="F29" i="1"/>
  <c r="C49" i="1"/>
  <c r="F29" i="3" l="1"/>
  <c r="E30" i="3"/>
  <c r="C32" i="3"/>
  <c r="B33" i="3"/>
  <c r="C190" i="2"/>
  <c r="D189" i="2"/>
  <c r="I38" i="3"/>
  <c r="H39" i="3"/>
  <c r="I30" i="1"/>
  <c r="F30" i="1"/>
  <c r="C50" i="1"/>
  <c r="C33" i="3" l="1"/>
  <c r="B34" i="3"/>
  <c r="F30" i="3"/>
  <c r="E31" i="3"/>
  <c r="C191" i="2"/>
  <c r="D190" i="2"/>
  <c r="H40" i="3"/>
  <c r="I39" i="3"/>
  <c r="I31" i="1"/>
  <c r="F31" i="1"/>
  <c r="C51" i="1"/>
  <c r="F31" i="3" l="1"/>
  <c r="E32" i="3"/>
  <c r="C34" i="3"/>
  <c r="B35" i="3"/>
  <c r="C192" i="2"/>
  <c r="D191" i="2"/>
  <c r="I40" i="3"/>
  <c r="H41" i="3"/>
  <c r="I32" i="1"/>
  <c r="F32" i="1"/>
  <c r="C52" i="1"/>
  <c r="C35" i="3" l="1"/>
  <c r="B36" i="3"/>
  <c r="F32" i="3"/>
  <c r="E33" i="3"/>
  <c r="C193" i="2"/>
  <c r="D192" i="2"/>
  <c r="H42" i="3"/>
  <c r="I41" i="3"/>
  <c r="I33" i="1"/>
  <c r="F33" i="1"/>
  <c r="C53" i="1"/>
  <c r="E34" i="3" l="1"/>
  <c r="F33" i="3"/>
  <c r="B37" i="3"/>
  <c r="C36" i="3"/>
  <c r="C194" i="2"/>
  <c r="D193" i="2"/>
  <c r="H43" i="3"/>
  <c r="I42" i="3"/>
  <c r="I34" i="1"/>
  <c r="F34" i="1"/>
  <c r="C54" i="1"/>
  <c r="C37" i="3" l="1"/>
  <c r="B38" i="3"/>
  <c r="E35" i="3"/>
  <c r="F34" i="3"/>
  <c r="C195" i="2"/>
  <c r="D194" i="2"/>
  <c r="H44" i="3"/>
  <c r="I43" i="3"/>
  <c r="I35" i="1"/>
  <c r="F35" i="1"/>
  <c r="C55" i="1"/>
  <c r="F35" i="3" l="1"/>
  <c r="E36" i="3"/>
  <c r="B39" i="3"/>
  <c r="C38" i="3"/>
  <c r="C196" i="2"/>
  <c r="D195" i="2"/>
  <c r="H45" i="3"/>
  <c r="I44" i="3"/>
  <c r="I36" i="1"/>
  <c r="F36" i="1"/>
  <c r="C56" i="1"/>
  <c r="C39" i="3" l="1"/>
  <c r="B40" i="3"/>
  <c r="F36" i="3"/>
  <c r="E37" i="3"/>
  <c r="C197" i="2"/>
  <c r="D196" i="2"/>
  <c r="H46" i="3"/>
  <c r="I45" i="3"/>
  <c r="C57" i="1"/>
  <c r="I37" i="1"/>
  <c r="F37" i="1"/>
  <c r="F37" i="3" l="1"/>
  <c r="E38" i="3"/>
  <c r="C40" i="3"/>
  <c r="B41" i="3"/>
  <c r="C198" i="2"/>
  <c r="D197" i="2"/>
  <c r="H47" i="3"/>
  <c r="I46" i="3"/>
  <c r="I38" i="1"/>
  <c r="C58" i="1"/>
  <c r="F38" i="1"/>
  <c r="B42" i="3" l="1"/>
  <c r="C41" i="3"/>
  <c r="E39" i="3"/>
  <c r="F38" i="3"/>
  <c r="C199" i="2"/>
  <c r="D198" i="2"/>
  <c r="H48" i="3"/>
  <c r="I47" i="3"/>
  <c r="C59" i="1"/>
  <c r="I39" i="1"/>
  <c r="F39" i="1"/>
  <c r="F39" i="3" l="1"/>
  <c r="E40" i="3"/>
  <c r="C42" i="3"/>
  <c r="B43" i="3"/>
  <c r="C200" i="2"/>
  <c r="D199" i="2"/>
  <c r="H49" i="3"/>
  <c r="I48" i="3"/>
  <c r="I40" i="1"/>
  <c r="C60" i="1"/>
  <c r="F40" i="1"/>
  <c r="C43" i="3" l="1"/>
  <c r="B44" i="3"/>
  <c r="F40" i="3"/>
  <c r="E41" i="3"/>
  <c r="C201" i="2"/>
  <c r="D200" i="2"/>
  <c r="H50" i="3"/>
  <c r="I49" i="3"/>
  <c r="C61" i="1"/>
  <c r="I41" i="1"/>
  <c r="F41" i="1"/>
  <c r="F41" i="3" l="1"/>
  <c r="E42" i="3"/>
  <c r="C44" i="3"/>
  <c r="B45" i="3"/>
  <c r="C202" i="2"/>
  <c r="D201" i="2"/>
  <c r="I50" i="3"/>
  <c r="H51" i="3"/>
  <c r="I42" i="1"/>
  <c r="C62" i="1"/>
  <c r="F42" i="1"/>
  <c r="F42" i="3" l="1"/>
  <c r="E43" i="3"/>
  <c r="C45" i="3"/>
  <c r="B46" i="3"/>
  <c r="C203" i="2"/>
  <c r="D202" i="2"/>
  <c r="H52" i="3"/>
  <c r="I51" i="3"/>
  <c r="C63" i="1"/>
  <c r="I43" i="1"/>
  <c r="F43" i="1"/>
  <c r="B47" i="3" l="1"/>
  <c r="C46" i="3"/>
  <c r="F43" i="3"/>
  <c r="E44" i="3"/>
  <c r="C204" i="2"/>
  <c r="D203" i="2"/>
  <c r="H53" i="3"/>
  <c r="I52" i="3"/>
  <c r="I44" i="1"/>
  <c r="C64" i="1"/>
  <c r="F44" i="1"/>
  <c r="F44" i="3" l="1"/>
  <c r="E45" i="3"/>
  <c r="B48" i="3"/>
  <c r="C47" i="3"/>
  <c r="C205" i="2"/>
  <c r="D204" i="2"/>
  <c r="H54" i="3"/>
  <c r="I53" i="3"/>
  <c r="C65" i="1"/>
  <c r="I45" i="1"/>
  <c r="F45" i="1"/>
  <c r="B49" i="3" l="1"/>
  <c r="C48" i="3"/>
  <c r="E46" i="3"/>
  <c r="F45" i="3"/>
  <c r="C206" i="2"/>
  <c r="D205" i="2"/>
  <c r="H55" i="3"/>
  <c r="I54" i="3"/>
  <c r="I46" i="1"/>
  <c r="C66" i="1"/>
  <c r="F46" i="1"/>
  <c r="E47" i="3" l="1"/>
  <c r="F46" i="3"/>
  <c r="C49" i="3"/>
  <c r="B50" i="3"/>
  <c r="C207" i="2"/>
  <c r="D206" i="2"/>
  <c r="H56" i="3"/>
  <c r="I55" i="3"/>
  <c r="C67" i="1"/>
  <c r="I47" i="1"/>
  <c r="F47" i="1"/>
  <c r="C50" i="3" l="1"/>
  <c r="B51" i="3"/>
  <c r="F47" i="3"/>
  <c r="E48" i="3"/>
  <c r="C208" i="2"/>
  <c r="D207" i="2"/>
  <c r="H57" i="3"/>
  <c r="I56" i="3"/>
  <c r="I48" i="1"/>
  <c r="C68" i="1"/>
  <c r="F48" i="1"/>
  <c r="F48" i="3" l="1"/>
  <c r="E49" i="3"/>
  <c r="B52" i="3"/>
  <c r="C51" i="3"/>
  <c r="C209" i="2"/>
  <c r="D208" i="2"/>
  <c r="H58" i="3"/>
  <c r="I57" i="3"/>
  <c r="C69" i="1"/>
  <c r="I49" i="1"/>
  <c r="F49" i="1"/>
  <c r="B53" i="3" l="1"/>
  <c r="C52" i="3"/>
  <c r="F49" i="3"/>
  <c r="E50" i="3"/>
  <c r="C210" i="2"/>
  <c r="D209" i="2"/>
  <c r="I58" i="3"/>
  <c r="H59" i="3"/>
  <c r="I50" i="1"/>
  <c r="C70" i="1"/>
  <c r="F50" i="1"/>
  <c r="F50" i="3" l="1"/>
  <c r="E51" i="3"/>
  <c r="B54" i="3"/>
  <c r="C53" i="3"/>
  <c r="C211" i="2"/>
  <c r="D210" i="2"/>
  <c r="H60" i="3"/>
  <c r="I59" i="3"/>
  <c r="C71" i="1"/>
  <c r="I51" i="1"/>
  <c r="F51" i="1"/>
  <c r="F51" i="3" l="1"/>
  <c r="E52" i="3"/>
  <c r="B55" i="3"/>
  <c r="C54" i="3"/>
  <c r="C212" i="2"/>
  <c r="D211" i="2"/>
  <c r="H61" i="3"/>
  <c r="I60" i="3"/>
  <c r="I52" i="1"/>
  <c r="C72" i="1"/>
  <c r="F52" i="1"/>
  <c r="B56" i="3" l="1"/>
  <c r="C55" i="3"/>
  <c r="F52" i="3"/>
  <c r="E53" i="3"/>
  <c r="C213" i="2"/>
  <c r="D212" i="2"/>
  <c r="H62" i="3"/>
  <c r="I61" i="3"/>
  <c r="C73" i="1"/>
  <c r="I53" i="1"/>
  <c r="F53" i="1"/>
  <c r="F53" i="3" l="1"/>
  <c r="E54" i="3"/>
  <c r="C56" i="3"/>
  <c r="B57" i="3"/>
  <c r="C214" i="2"/>
  <c r="D213" i="2"/>
  <c r="H63" i="3"/>
  <c r="I62" i="3"/>
  <c r="I54" i="1"/>
  <c r="C74" i="1"/>
  <c r="F54" i="1"/>
  <c r="B58" i="3" l="1"/>
  <c r="C57" i="3"/>
  <c r="F54" i="3"/>
  <c r="E55" i="3"/>
  <c r="C215" i="2"/>
  <c r="D214" i="2"/>
  <c r="H64" i="3"/>
  <c r="I63" i="3"/>
  <c r="C75" i="1"/>
  <c r="I55" i="1"/>
  <c r="F55" i="1"/>
  <c r="E56" i="3" l="1"/>
  <c r="F55" i="3"/>
  <c r="B59" i="3"/>
  <c r="C58" i="3"/>
  <c r="C216" i="2"/>
  <c r="D215" i="2"/>
  <c r="I64" i="3"/>
  <c r="H65" i="3"/>
  <c r="I56" i="1"/>
  <c r="C76" i="1"/>
  <c r="F56" i="1"/>
  <c r="B60" i="3" l="1"/>
  <c r="C59" i="3"/>
  <c r="F56" i="3"/>
  <c r="E57" i="3"/>
  <c r="C217" i="2"/>
  <c r="D216" i="2"/>
  <c r="H66" i="3"/>
  <c r="I65" i="3"/>
  <c r="C77" i="1"/>
  <c r="I57" i="1"/>
  <c r="F57" i="1"/>
  <c r="E58" i="3" l="1"/>
  <c r="F57" i="3"/>
  <c r="B61" i="3"/>
  <c r="C60" i="3"/>
  <c r="C218" i="2"/>
  <c r="D217" i="2"/>
  <c r="I66" i="3"/>
  <c r="H67" i="3"/>
  <c r="I58" i="1"/>
  <c r="C78" i="1"/>
  <c r="F58" i="1"/>
  <c r="B62" i="3" l="1"/>
  <c r="C61" i="3"/>
  <c r="F58" i="3"/>
  <c r="E59" i="3"/>
  <c r="C219" i="2"/>
  <c r="D218" i="2"/>
  <c r="H68" i="3"/>
  <c r="I67" i="3"/>
  <c r="C79" i="1"/>
  <c r="I59" i="1"/>
  <c r="F59" i="1"/>
  <c r="F59" i="3" l="1"/>
  <c r="E60" i="3"/>
  <c r="C62" i="3"/>
  <c r="B63" i="3"/>
  <c r="C220" i="2"/>
  <c r="D219" i="2"/>
  <c r="H69" i="3"/>
  <c r="I68" i="3"/>
  <c r="I60" i="1"/>
  <c r="C80" i="1"/>
  <c r="F60" i="1"/>
  <c r="C63" i="3" l="1"/>
  <c r="B64" i="3"/>
  <c r="E61" i="3"/>
  <c r="F60" i="3"/>
  <c r="C221" i="2"/>
  <c r="D220" i="2"/>
  <c r="H70" i="3"/>
  <c r="I69" i="3"/>
  <c r="C81" i="1"/>
  <c r="I61" i="1"/>
  <c r="F61" i="1"/>
  <c r="E62" i="3" l="1"/>
  <c r="F61" i="3"/>
  <c r="B65" i="3"/>
  <c r="C64" i="3"/>
  <c r="C222" i="2"/>
  <c r="D221" i="2"/>
  <c r="H71" i="3"/>
  <c r="I70" i="3"/>
  <c r="I62" i="1"/>
  <c r="C82" i="1"/>
  <c r="F62" i="1"/>
  <c r="B66" i="3" l="1"/>
  <c r="C65" i="3"/>
  <c r="E63" i="3"/>
  <c r="F62" i="3"/>
  <c r="C223" i="2"/>
  <c r="D222" i="2"/>
  <c r="H72" i="3"/>
  <c r="I71" i="3"/>
  <c r="C83" i="1"/>
  <c r="I63" i="1"/>
  <c r="F63" i="1"/>
  <c r="F63" i="3" l="1"/>
  <c r="E64" i="3"/>
  <c r="C66" i="3"/>
  <c r="B67" i="3"/>
  <c r="C224" i="2"/>
  <c r="D223" i="2"/>
  <c r="H73" i="3"/>
  <c r="I72" i="3"/>
  <c r="I64" i="1"/>
  <c r="C84" i="1"/>
  <c r="F64" i="1"/>
  <c r="C67" i="3" l="1"/>
  <c r="B68" i="3"/>
  <c r="E65" i="3"/>
  <c r="F64" i="3"/>
  <c r="C225" i="2"/>
  <c r="D224" i="2"/>
  <c r="H74" i="3"/>
  <c r="I73" i="3"/>
  <c r="C85" i="1"/>
  <c r="I65" i="1"/>
  <c r="F65" i="1"/>
  <c r="F65" i="3" l="1"/>
  <c r="E66" i="3"/>
  <c r="C68" i="3"/>
  <c r="B69" i="3"/>
  <c r="C226" i="2"/>
  <c r="D225" i="2"/>
  <c r="H75" i="3"/>
  <c r="I74" i="3"/>
  <c r="I66" i="1"/>
  <c r="C86" i="1"/>
  <c r="F66" i="1"/>
  <c r="B70" i="3" l="1"/>
  <c r="C69" i="3"/>
  <c r="F66" i="3"/>
  <c r="E67" i="3"/>
  <c r="C227" i="2"/>
  <c r="D226" i="2"/>
  <c r="H76" i="3"/>
  <c r="I75" i="3"/>
  <c r="C87" i="1"/>
  <c r="I67" i="1"/>
  <c r="F67" i="1"/>
  <c r="E68" i="3" l="1"/>
  <c r="F67" i="3"/>
  <c r="B71" i="3"/>
  <c r="C70" i="3"/>
  <c r="C228" i="2"/>
  <c r="D227" i="2"/>
  <c r="H77" i="3"/>
  <c r="I76" i="3"/>
  <c r="I68" i="1"/>
  <c r="F68" i="1"/>
  <c r="B72" i="3" l="1"/>
  <c r="C71" i="3"/>
  <c r="F68" i="3"/>
  <c r="E69" i="3"/>
  <c r="C229" i="2"/>
  <c r="D228" i="2"/>
  <c r="H78" i="3"/>
  <c r="I77" i="3"/>
  <c r="I69" i="1"/>
  <c r="F69" i="1"/>
  <c r="F69" i="3" l="1"/>
  <c r="E70" i="3"/>
  <c r="B73" i="3"/>
  <c r="C72" i="3"/>
  <c r="C230" i="2"/>
  <c r="D229" i="2"/>
  <c r="H79" i="3"/>
  <c r="I78" i="3"/>
  <c r="I70" i="1"/>
  <c r="F70" i="1"/>
  <c r="F70" i="3" l="1"/>
  <c r="E71" i="3"/>
  <c r="C73" i="3"/>
  <c r="B74" i="3"/>
  <c r="C231" i="2"/>
  <c r="D230" i="2"/>
  <c r="H80" i="3"/>
  <c r="I79" i="3"/>
  <c r="I71" i="1"/>
  <c r="F71" i="1"/>
  <c r="B75" i="3" l="1"/>
  <c r="C74" i="3"/>
  <c r="E72" i="3"/>
  <c r="F71" i="3"/>
  <c r="C232" i="2"/>
  <c r="D231" i="2"/>
  <c r="H81" i="3"/>
  <c r="I80" i="3"/>
  <c r="I72" i="1"/>
  <c r="F72" i="1"/>
  <c r="E73" i="3" l="1"/>
  <c r="F72" i="3"/>
  <c r="B76" i="3"/>
  <c r="C75" i="3"/>
  <c r="C233" i="2"/>
  <c r="D232" i="2"/>
  <c r="H82" i="3"/>
  <c r="I81" i="3"/>
  <c r="I73" i="1"/>
  <c r="F73" i="1"/>
  <c r="B77" i="3" l="1"/>
  <c r="C76" i="3"/>
  <c r="E74" i="3"/>
  <c r="F73" i="3"/>
  <c r="C234" i="2"/>
  <c r="D233" i="2"/>
  <c r="I82" i="3"/>
  <c r="H83" i="3"/>
  <c r="I74" i="1"/>
  <c r="F74" i="1"/>
  <c r="E75" i="3" l="1"/>
  <c r="F74" i="3"/>
  <c r="C77" i="3"/>
  <c r="B78" i="3"/>
  <c r="C235" i="2"/>
  <c r="D234" i="2"/>
  <c r="H84" i="3"/>
  <c r="I83" i="3"/>
  <c r="I75" i="1"/>
  <c r="F75" i="1"/>
  <c r="C78" i="3" l="1"/>
  <c r="B79" i="3"/>
  <c r="F75" i="3"/>
  <c r="E76" i="3"/>
  <c r="C236" i="2"/>
  <c r="D235" i="2"/>
  <c r="H85" i="3"/>
  <c r="I84" i="3"/>
  <c r="I76" i="1"/>
  <c r="F76" i="1"/>
  <c r="B80" i="3" l="1"/>
  <c r="C79" i="3"/>
  <c r="F76" i="3"/>
  <c r="E77" i="3"/>
  <c r="C237" i="2"/>
  <c r="D236" i="2"/>
  <c r="H86" i="3"/>
  <c r="I85" i="3"/>
  <c r="I77" i="1"/>
  <c r="F77" i="1"/>
  <c r="E78" i="3" l="1"/>
  <c r="F77" i="3"/>
  <c r="B81" i="3"/>
  <c r="C80" i="3"/>
  <c r="C238" i="2"/>
  <c r="D237" i="2"/>
  <c r="H87" i="3"/>
  <c r="I86" i="3"/>
  <c r="I78" i="1"/>
  <c r="F78" i="1"/>
  <c r="C81" i="3" l="1"/>
  <c r="B82" i="3"/>
  <c r="E79" i="3"/>
  <c r="F78" i="3"/>
  <c r="C239" i="2"/>
  <c r="D238" i="2"/>
  <c r="H88" i="3"/>
  <c r="I88" i="3" s="1"/>
  <c r="I87" i="3"/>
  <c r="I79" i="1"/>
  <c r="F79" i="1"/>
  <c r="F79" i="3" l="1"/>
  <c r="E80" i="3"/>
  <c r="B83" i="3"/>
  <c r="C82" i="3"/>
  <c r="C240" i="2"/>
  <c r="D239" i="2"/>
  <c r="I80" i="1"/>
  <c r="F80" i="1"/>
  <c r="B84" i="3" l="1"/>
  <c r="C83" i="3"/>
  <c r="E81" i="3"/>
  <c r="F80" i="3"/>
  <c r="C241" i="2"/>
  <c r="D240" i="2"/>
  <c r="I81" i="1"/>
  <c r="F81" i="1"/>
  <c r="F81" i="3" l="1"/>
  <c r="E82" i="3"/>
  <c r="B85" i="3"/>
  <c r="C84" i="3"/>
  <c r="C242" i="2"/>
  <c r="D241" i="2"/>
  <c r="I82" i="1"/>
  <c r="F82" i="1"/>
  <c r="B86" i="3" l="1"/>
  <c r="C85" i="3"/>
  <c r="F82" i="3"/>
  <c r="E83" i="3"/>
  <c r="C243" i="2"/>
  <c r="D242" i="2"/>
  <c r="I83" i="1"/>
  <c r="F83" i="1"/>
  <c r="E84" i="3" l="1"/>
  <c r="F83" i="3"/>
  <c r="C86" i="3"/>
  <c r="B87" i="3"/>
  <c r="C244" i="2"/>
  <c r="D243" i="2"/>
  <c r="I84" i="1"/>
  <c r="F84" i="1"/>
  <c r="B88" i="3" l="1"/>
  <c r="C88" i="3" s="1"/>
  <c r="C87" i="3"/>
  <c r="E85" i="3"/>
  <c r="F84" i="3"/>
  <c r="C245" i="2"/>
  <c r="D244" i="2"/>
  <c r="I85" i="1"/>
  <c r="F85" i="1"/>
  <c r="E86" i="3" l="1"/>
  <c r="F85" i="3"/>
  <c r="C246" i="2"/>
  <c r="D245" i="2"/>
  <c r="I86" i="1"/>
  <c r="F86" i="1"/>
  <c r="F86" i="3" l="1"/>
  <c r="E87" i="3"/>
  <c r="C247" i="2"/>
  <c r="D246" i="2"/>
  <c r="I87" i="1"/>
  <c r="F87" i="1"/>
  <c r="F87" i="3" l="1"/>
  <c r="E88" i="3"/>
  <c r="C248" i="2"/>
  <c r="D247" i="2"/>
  <c r="F88" i="1"/>
  <c r="E89" i="3" l="1"/>
  <c r="F88" i="3"/>
  <c r="C249" i="2"/>
  <c r="D248" i="2"/>
  <c r="F89" i="1"/>
  <c r="F89" i="3" l="1"/>
  <c r="E90" i="3"/>
  <c r="C250" i="2"/>
  <c r="D249" i="2"/>
  <c r="F90" i="1"/>
  <c r="F90" i="3" l="1"/>
  <c r="E91" i="3"/>
  <c r="C251" i="2"/>
  <c r="D250" i="2"/>
  <c r="F91" i="1"/>
  <c r="E92" i="3" l="1"/>
  <c r="F91" i="3"/>
  <c r="C252" i="2"/>
  <c r="D251" i="2"/>
  <c r="F92" i="1"/>
  <c r="F92" i="3" l="1"/>
  <c r="E93" i="3"/>
  <c r="C253" i="2"/>
  <c r="D252" i="2"/>
  <c r="F93" i="1"/>
  <c r="F93" i="3" l="1"/>
  <c r="E94" i="3"/>
  <c r="C254" i="2"/>
  <c r="D253" i="2"/>
  <c r="F94" i="1"/>
  <c r="E95" i="3" l="1"/>
  <c r="F94" i="3"/>
  <c r="C255" i="2"/>
  <c r="D254" i="2"/>
  <c r="F95" i="1"/>
  <c r="E96" i="3" l="1"/>
  <c r="F95" i="3"/>
  <c r="C256" i="2"/>
  <c r="D255" i="2"/>
  <c r="F96" i="1"/>
  <c r="F96" i="3" l="1"/>
  <c r="E97" i="3"/>
  <c r="C257" i="2"/>
  <c r="D256" i="2"/>
  <c r="F97" i="1"/>
  <c r="E98" i="3" l="1"/>
  <c r="F97" i="3"/>
  <c r="C258" i="2"/>
  <c r="D257" i="2"/>
  <c r="F98" i="1"/>
  <c r="F98" i="3" l="1"/>
  <c r="E99" i="3"/>
  <c r="C259" i="2"/>
  <c r="D258" i="2"/>
  <c r="F99" i="1"/>
  <c r="E100" i="3" l="1"/>
  <c r="F99" i="3"/>
  <c r="C260" i="2"/>
  <c r="D259" i="2"/>
  <c r="F100" i="1"/>
  <c r="F100" i="3" l="1"/>
  <c r="E101" i="3"/>
  <c r="C261" i="2"/>
  <c r="D260" i="2"/>
  <c r="F101" i="1"/>
  <c r="F101" i="3" l="1"/>
  <c r="E102" i="3"/>
  <c r="C262" i="2"/>
  <c r="D261" i="2"/>
  <c r="F102" i="1"/>
  <c r="F102" i="3" l="1"/>
  <c r="E103" i="3"/>
  <c r="C263" i="2"/>
  <c r="D262" i="2"/>
  <c r="F103" i="1"/>
  <c r="E104" i="3" l="1"/>
  <c r="F103" i="3"/>
  <c r="C264" i="2"/>
  <c r="D263" i="2"/>
  <c r="F104" i="1"/>
  <c r="E105" i="3" l="1"/>
  <c r="F104" i="3"/>
  <c r="C265" i="2"/>
  <c r="D264" i="2"/>
  <c r="F105" i="1"/>
  <c r="F105" i="3" l="1"/>
  <c r="E106" i="3"/>
  <c r="C266" i="2"/>
  <c r="D265" i="2"/>
  <c r="F106" i="1"/>
  <c r="E107" i="3" l="1"/>
  <c r="F106" i="3"/>
  <c r="C267" i="2"/>
  <c r="D266" i="2"/>
  <c r="F107" i="1"/>
  <c r="F107" i="3" l="1"/>
  <c r="E108" i="3"/>
  <c r="C268" i="2"/>
  <c r="D267" i="2"/>
  <c r="F108" i="1"/>
  <c r="E109" i="3" l="1"/>
  <c r="F108" i="3"/>
  <c r="C269" i="2"/>
  <c r="D268" i="2"/>
  <c r="F109" i="1"/>
  <c r="F109" i="3" l="1"/>
  <c r="E110" i="3"/>
  <c r="C270" i="2"/>
  <c r="D269" i="2"/>
  <c r="F110" i="1"/>
  <c r="E111" i="3" l="1"/>
  <c r="F110" i="3"/>
  <c r="C271" i="2"/>
  <c r="D270" i="2"/>
  <c r="F111" i="1"/>
  <c r="F111" i="3" l="1"/>
  <c r="E112" i="3"/>
  <c r="C272" i="2"/>
  <c r="D271" i="2"/>
  <c r="F112" i="1"/>
  <c r="F112" i="3" l="1"/>
  <c r="E113" i="3"/>
  <c r="C273" i="2"/>
  <c r="D272" i="2"/>
  <c r="F113" i="1"/>
  <c r="E114" i="3" l="1"/>
  <c r="F113" i="3"/>
  <c r="C274" i="2"/>
  <c r="D273" i="2"/>
  <c r="F114" i="1"/>
  <c r="E115" i="3" l="1"/>
  <c r="F114" i="3"/>
  <c r="C275" i="2"/>
  <c r="D274" i="2"/>
  <c r="F115" i="1"/>
  <c r="F115" i="3" l="1"/>
  <c r="E116" i="3"/>
  <c r="C276" i="2"/>
  <c r="D275" i="2"/>
  <c r="F116" i="1"/>
  <c r="F116" i="3" l="1"/>
  <c r="E117" i="3"/>
  <c r="C277" i="2"/>
  <c r="D276" i="2"/>
  <c r="F117" i="1"/>
  <c r="F117" i="3" l="1"/>
  <c r="E118" i="3"/>
  <c r="C278" i="2"/>
  <c r="D277" i="2"/>
  <c r="F118" i="1"/>
  <c r="E119" i="3" l="1"/>
  <c r="F118" i="3"/>
  <c r="C279" i="2"/>
  <c r="D278" i="2"/>
  <c r="F119" i="1"/>
  <c r="E120" i="3" l="1"/>
  <c r="F119" i="3"/>
  <c r="C280" i="2"/>
  <c r="D279" i="2"/>
  <c r="F120" i="1"/>
  <c r="F120" i="3" l="1"/>
  <c r="E121" i="3"/>
  <c r="C281" i="2"/>
  <c r="D280" i="2"/>
  <c r="F121" i="1"/>
  <c r="F121" i="3" l="1"/>
  <c r="E122" i="3"/>
  <c r="C282" i="2"/>
  <c r="D281" i="2"/>
  <c r="F122" i="1"/>
  <c r="E123" i="3" l="1"/>
  <c r="F122" i="3"/>
  <c r="C283" i="2"/>
  <c r="D282" i="2"/>
  <c r="F123" i="1"/>
  <c r="F123" i="3" l="1"/>
  <c r="E124" i="3"/>
  <c r="C284" i="2"/>
  <c r="D283" i="2"/>
  <c r="F124" i="1"/>
  <c r="E125" i="3" l="1"/>
  <c r="F124" i="3"/>
  <c r="C285" i="2"/>
  <c r="D284" i="2"/>
  <c r="F125" i="1"/>
  <c r="F125" i="3" l="1"/>
  <c r="E126" i="3"/>
  <c r="C286" i="2"/>
  <c r="D285" i="2"/>
  <c r="F126" i="1"/>
  <c r="E127" i="3" l="1"/>
  <c r="F126" i="3"/>
  <c r="C287" i="2"/>
  <c r="D286" i="2"/>
  <c r="F127" i="1"/>
  <c r="E128" i="3" l="1"/>
  <c r="F127" i="3"/>
  <c r="C288" i="2"/>
  <c r="D287" i="2"/>
  <c r="F128" i="1"/>
  <c r="F128" i="3" l="1"/>
  <c r="E129" i="3"/>
  <c r="C289" i="2"/>
  <c r="D288" i="2"/>
  <c r="F129" i="1"/>
  <c r="E130" i="3" l="1"/>
  <c r="F129" i="3"/>
  <c r="C290" i="2"/>
  <c r="D289" i="2"/>
  <c r="F130" i="1"/>
  <c r="E131" i="3" l="1"/>
  <c r="F130" i="3"/>
  <c r="C291" i="2"/>
  <c r="D290" i="2"/>
  <c r="F131" i="1"/>
  <c r="F131" i="3" l="1"/>
  <c r="E132" i="3"/>
  <c r="C292" i="2"/>
  <c r="D291" i="2"/>
  <c r="F132" i="1"/>
  <c r="E133" i="3" l="1"/>
  <c r="F132" i="3"/>
  <c r="C293" i="2"/>
  <c r="D292" i="2"/>
  <c r="F133" i="1"/>
  <c r="F133" i="3" l="1"/>
  <c r="E134" i="3"/>
  <c r="C294" i="2"/>
  <c r="D293" i="2"/>
  <c r="F134" i="1"/>
  <c r="E135" i="3" l="1"/>
  <c r="F134" i="3"/>
  <c r="C295" i="2"/>
  <c r="D294" i="2"/>
  <c r="F135" i="1"/>
  <c r="F135" i="3" l="1"/>
  <c r="E136" i="3"/>
  <c r="C296" i="2"/>
  <c r="D295" i="2"/>
  <c r="F136" i="1"/>
  <c r="E137" i="3" l="1"/>
  <c r="F136" i="3"/>
  <c r="C297" i="2"/>
  <c r="D296" i="2"/>
  <c r="F137" i="1"/>
  <c r="F137" i="3" l="1"/>
  <c r="E138" i="3"/>
  <c r="C298" i="2"/>
  <c r="D297" i="2"/>
  <c r="F138" i="1"/>
  <c r="E139" i="3" l="1"/>
  <c r="F138" i="3"/>
  <c r="C299" i="2"/>
  <c r="D298" i="2"/>
  <c r="F139" i="1"/>
  <c r="E140" i="3" l="1"/>
  <c r="F139" i="3"/>
  <c r="C300" i="2"/>
  <c r="D299" i="2"/>
  <c r="F140" i="1"/>
  <c r="E141" i="3" l="1"/>
  <c r="F140" i="3"/>
  <c r="C301" i="2"/>
  <c r="D300" i="2"/>
  <c r="F141" i="1"/>
  <c r="F141" i="3" l="1"/>
  <c r="E142" i="3"/>
  <c r="C302" i="2"/>
  <c r="D301" i="2"/>
  <c r="F142" i="1"/>
  <c r="E143" i="3" l="1"/>
  <c r="F142" i="3"/>
  <c r="C303" i="2"/>
  <c r="D302" i="2"/>
  <c r="F143" i="1"/>
  <c r="F143" i="3" l="1"/>
  <c r="E144" i="3"/>
  <c r="C304" i="2"/>
  <c r="D303" i="2"/>
  <c r="F144" i="1"/>
  <c r="E145" i="3" l="1"/>
  <c r="F144" i="3"/>
  <c r="C305" i="2"/>
  <c r="D304" i="2"/>
  <c r="F145" i="1"/>
  <c r="F145" i="3" l="1"/>
  <c r="E146" i="3"/>
  <c r="C306" i="2"/>
  <c r="D305" i="2"/>
  <c r="F146" i="1"/>
  <c r="E147" i="3" l="1"/>
  <c r="F146" i="3"/>
  <c r="C307" i="2"/>
  <c r="D306" i="2"/>
  <c r="F147" i="1"/>
  <c r="F147" i="3" l="1"/>
  <c r="E148" i="3"/>
  <c r="C308" i="2"/>
  <c r="D307" i="2"/>
  <c r="F148" i="1"/>
  <c r="E149" i="3" l="1"/>
  <c r="F148" i="3"/>
  <c r="C309" i="2"/>
  <c r="D308" i="2"/>
  <c r="F149" i="1"/>
  <c r="E150" i="3" l="1"/>
  <c r="F149" i="3"/>
  <c r="C310" i="2"/>
  <c r="D309" i="2"/>
  <c r="F150" i="1"/>
  <c r="E151" i="3" l="1"/>
  <c r="F150" i="3"/>
  <c r="C311" i="2"/>
  <c r="D310" i="2"/>
  <c r="F151" i="1"/>
  <c r="E152" i="3" l="1"/>
  <c r="F151" i="3"/>
  <c r="C312" i="2"/>
  <c r="D311" i="2"/>
  <c r="F152" i="1"/>
  <c r="E153" i="3" l="1"/>
  <c r="F152" i="3"/>
  <c r="C313" i="2"/>
  <c r="D312" i="2"/>
  <c r="F153" i="1"/>
  <c r="E154" i="3" l="1"/>
  <c r="F153" i="3"/>
  <c r="C314" i="2"/>
  <c r="D313" i="2"/>
  <c r="F154" i="1"/>
  <c r="F154" i="3" l="1"/>
  <c r="E155" i="3"/>
  <c r="C315" i="2"/>
  <c r="D314" i="2"/>
  <c r="F155" i="1"/>
  <c r="E156" i="3" l="1"/>
  <c r="F155" i="3"/>
  <c r="C316" i="2"/>
  <c r="D315" i="2"/>
  <c r="F156" i="1"/>
  <c r="E157" i="3" l="1"/>
  <c r="F156" i="3"/>
  <c r="C317" i="2"/>
  <c r="D316" i="2"/>
  <c r="F157" i="1"/>
  <c r="F157" i="3" l="1"/>
  <c r="E158" i="3"/>
  <c r="C318" i="2"/>
  <c r="D317" i="2"/>
  <c r="F158" i="1"/>
  <c r="F158" i="3" l="1"/>
  <c r="E159" i="3"/>
  <c r="C319" i="2"/>
  <c r="D318" i="2"/>
  <c r="F159" i="1"/>
  <c r="E160" i="3" l="1"/>
  <c r="F159" i="3"/>
  <c r="C320" i="2"/>
  <c r="D319" i="2"/>
  <c r="F160" i="1"/>
  <c r="F160" i="3" l="1"/>
  <c r="E161" i="3"/>
  <c r="C321" i="2"/>
  <c r="D320" i="2"/>
  <c r="F161" i="1"/>
  <c r="E162" i="3" l="1"/>
  <c r="F161" i="3"/>
  <c r="C322" i="2"/>
  <c r="D321" i="2"/>
  <c r="F162" i="1"/>
  <c r="F162" i="3" l="1"/>
  <c r="E163" i="3"/>
  <c r="C323" i="2"/>
  <c r="D322" i="2"/>
  <c r="F163" i="1"/>
  <c r="F163" i="3" l="1"/>
  <c r="E164" i="3"/>
  <c r="C324" i="2"/>
  <c r="D323" i="2"/>
  <c r="F164" i="1"/>
  <c r="E165" i="3" l="1"/>
  <c r="F164" i="3"/>
  <c r="C325" i="2"/>
  <c r="D324" i="2"/>
  <c r="F165" i="1"/>
  <c r="E166" i="3" l="1"/>
  <c r="F165" i="3"/>
  <c r="C326" i="2"/>
  <c r="D326" i="2" s="1"/>
  <c r="D325" i="2"/>
  <c r="F166" i="1"/>
  <c r="E167" i="3" l="1"/>
  <c r="F166" i="3"/>
  <c r="F167" i="1"/>
  <c r="L28" i="1"/>
  <c r="L30" i="1"/>
  <c r="L32" i="1"/>
  <c r="L33" i="1"/>
  <c r="L29" i="1"/>
  <c r="L31" i="1"/>
  <c r="D167" i="2"/>
  <c r="F167" i="3" l="1"/>
  <c r="E168" i="3"/>
  <c r="F168" i="3" s="1"/>
  <c r="D10" i="2"/>
  <c r="D9" i="2"/>
  <c r="D11" i="2" l="1"/>
  <c r="D12" i="2" l="1"/>
  <c r="D13" i="2" l="1"/>
  <c r="D14" i="2" l="1"/>
  <c r="D15" i="2" l="1"/>
  <c r="D16" i="2" l="1"/>
  <c r="D17" i="2" l="1"/>
  <c r="D18" i="2" l="1"/>
  <c r="D19" i="2" l="1"/>
  <c r="D20" i="2" l="1"/>
  <c r="D21" i="2" l="1"/>
  <c r="D22" i="2" l="1"/>
  <c r="D23" i="2" l="1"/>
  <c r="D24" i="2" l="1"/>
  <c r="D25" i="2" l="1"/>
  <c r="D26" i="2" l="1"/>
  <c r="D27" i="2" l="1"/>
  <c r="D28" i="2" l="1"/>
  <c r="D29" i="2" l="1"/>
  <c r="D30" i="2" l="1"/>
  <c r="D31" i="2" l="1"/>
  <c r="D32" i="2" l="1"/>
  <c r="D33" i="2" l="1"/>
  <c r="D34" i="2" l="1"/>
  <c r="D35" i="2" l="1"/>
  <c r="D36" i="2" l="1"/>
  <c r="D37" i="2" l="1"/>
  <c r="D38" i="2" l="1"/>
  <c r="D39" i="2" l="1"/>
  <c r="D40" i="2" l="1"/>
  <c r="D41" i="2" l="1"/>
  <c r="D42" i="2" l="1"/>
  <c r="D43" i="2" l="1"/>
  <c r="D44" i="2" l="1"/>
  <c r="D45" i="2" l="1"/>
  <c r="D46" i="2" l="1"/>
  <c r="D47" i="2" l="1"/>
  <c r="D48" i="2" l="1"/>
  <c r="D49" i="2" l="1"/>
  <c r="D50" i="2" l="1"/>
  <c r="D51" i="2" l="1"/>
  <c r="D52" i="2" l="1"/>
  <c r="D53" i="2" l="1"/>
  <c r="D54" i="2" l="1"/>
  <c r="D55" i="2" l="1"/>
  <c r="D56" i="2" l="1"/>
  <c r="D57" i="2" l="1"/>
  <c r="D58" i="2" l="1"/>
  <c r="D59" i="2" l="1"/>
  <c r="D60" i="2" l="1"/>
  <c r="D61" i="2" l="1"/>
  <c r="D62" i="2" l="1"/>
  <c r="D63" i="2" l="1"/>
  <c r="D64" i="2" l="1"/>
  <c r="D65" i="2" l="1"/>
  <c r="D66" i="2" l="1"/>
  <c r="D67" i="2" l="1"/>
  <c r="D68" i="2" l="1"/>
  <c r="D69" i="2" l="1"/>
  <c r="D70" i="2" l="1"/>
  <c r="D71" i="2" l="1"/>
  <c r="D72" i="2" l="1"/>
  <c r="D73" i="2" l="1"/>
  <c r="D74" i="2" l="1"/>
  <c r="D75" i="2" l="1"/>
  <c r="D76" i="2" l="1"/>
  <c r="D77" i="2" l="1"/>
  <c r="D78" i="2" l="1"/>
  <c r="D79" i="2" l="1"/>
  <c r="D80" i="2" l="1"/>
  <c r="D81" i="2" l="1"/>
  <c r="D82" i="2" l="1"/>
  <c r="D83" i="2" l="1"/>
  <c r="D84" i="2" l="1"/>
  <c r="D85" i="2" l="1"/>
  <c r="D86" i="2" l="1"/>
  <c r="D87" i="2" l="1"/>
  <c r="D88" i="2" l="1"/>
  <c r="D89" i="2" l="1"/>
  <c r="D90" i="2" l="1"/>
  <c r="D91" i="2" l="1"/>
  <c r="D92" i="2" l="1"/>
  <c r="D93" i="2" l="1"/>
  <c r="D94" i="2" l="1"/>
  <c r="D95" i="2" l="1"/>
  <c r="D96" i="2" l="1"/>
  <c r="D97" i="2" l="1"/>
  <c r="D98" i="2" l="1"/>
  <c r="D99" i="2" l="1"/>
  <c r="D100" i="2" l="1"/>
  <c r="D101" i="2" l="1"/>
  <c r="D102" i="2" l="1"/>
  <c r="D103" i="2" l="1"/>
  <c r="D104" i="2" l="1"/>
  <c r="D105" i="2" l="1"/>
  <c r="D106" i="2" l="1"/>
  <c r="D107" i="2" l="1"/>
  <c r="D108" i="2" l="1"/>
  <c r="D109" i="2" l="1"/>
  <c r="D110" i="2" l="1"/>
  <c r="D111" i="2" l="1"/>
  <c r="D112" i="2" l="1"/>
  <c r="D113" i="2" l="1"/>
  <c r="D114" i="2" l="1"/>
  <c r="D115" i="2" l="1"/>
  <c r="D116" i="2" l="1"/>
  <c r="D117" i="2" l="1"/>
  <c r="D118" i="2" l="1"/>
  <c r="D119" i="2" l="1"/>
  <c r="D120" i="2" l="1"/>
  <c r="D121" i="2" l="1"/>
  <c r="D122" i="2" l="1"/>
  <c r="D123" i="2" l="1"/>
  <c r="D124" i="2" l="1"/>
  <c r="D125" i="2" l="1"/>
  <c r="D126" i="2" l="1"/>
  <c r="D127" i="2" l="1"/>
  <c r="D128" i="2" l="1"/>
  <c r="D129" i="2" l="1"/>
  <c r="D130" i="2" l="1"/>
  <c r="D131" i="2" l="1"/>
  <c r="D132" i="2" l="1"/>
  <c r="D133" i="2" l="1"/>
  <c r="D134" i="2" l="1"/>
  <c r="D135" i="2" l="1"/>
  <c r="D136" i="2" l="1"/>
  <c r="D137" i="2" l="1"/>
  <c r="D138" i="2" l="1"/>
  <c r="D139" i="2" l="1"/>
  <c r="D140" i="2" l="1"/>
  <c r="D141" i="2" l="1"/>
  <c r="D142" i="2" l="1"/>
  <c r="D143" i="2" l="1"/>
  <c r="D144" i="2" l="1"/>
  <c r="D145" i="2" l="1"/>
  <c r="D146" i="2" l="1"/>
  <c r="D147" i="2" l="1"/>
  <c r="D148" i="2" l="1"/>
  <c r="D149" i="2" l="1"/>
  <c r="D150" i="2" l="1"/>
  <c r="D151" i="2" l="1"/>
  <c r="D152" i="2" l="1"/>
  <c r="D153" i="2" l="1"/>
  <c r="D154" i="2" l="1"/>
  <c r="D155" i="2" l="1"/>
  <c r="D156" i="2" l="1"/>
  <c r="D157" i="2" l="1"/>
  <c r="D158" i="2" l="1"/>
  <c r="D159" i="2" l="1"/>
  <c r="D160" i="2" l="1"/>
  <c r="D161" i="2" l="1"/>
  <c r="D162" i="2" l="1"/>
  <c r="D163" i="2" l="1"/>
  <c r="D164" i="2" l="1"/>
  <c r="D165" i="2" l="1"/>
  <c r="D1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</authors>
  <commentList>
    <comment ref="P17" authorId="0" shapeId="0" xr:uid="{3880CA7E-36F3-49CB-82DC-89E0FA332381}">
      <text>
        <r>
          <rPr>
            <b/>
            <sz val="9"/>
            <color indexed="81"/>
            <rFont val="Tahoma"/>
            <family val="2"/>
          </rPr>
          <t>Armando:</t>
        </r>
        <r>
          <rPr>
            <sz val="9"/>
            <color indexed="81"/>
            <rFont val="Tahoma"/>
            <family val="2"/>
          </rPr>
          <t xml:space="preserve">
Falta revisar esta solución</t>
        </r>
      </text>
    </comment>
    <comment ref="Z17" authorId="0" shapeId="0" xr:uid="{042B33E3-3DAF-479C-A734-8D1B56BA8EB7}">
      <text>
        <r>
          <rPr>
            <b/>
            <sz val="9"/>
            <color indexed="81"/>
            <rFont val="Tahoma"/>
            <family val="2"/>
          </rPr>
          <t>Armando:</t>
        </r>
        <r>
          <rPr>
            <sz val="9"/>
            <color indexed="81"/>
            <rFont val="Tahoma"/>
            <family val="2"/>
          </rPr>
          <t xml:space="preserve">
Falta revisar esta solución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</authors>
  <commentList>
    <comment ref="P19" authorId="0" shapeId="0" xr:uid="{1D2C02CA-7B48-4912-8507-526B5ED6B685}">
      <text>
        <r>
          <rPr>
            <b/>
            <sz val="9"/>
            <color indexed="81"/>
            <rFont val="Tahoma"/>
            <family val="2"/>
          </rPr>
          <t>Armando:</t>
        </r>
        <r>
          <rPr>
            <sz val="9"/>
            <color indexed="81"/>
            <rFont val="Tahoma"/>
            <family val="2"/>
          </rPr>
          <t xml:space="preserve">
Falta revisar esta solución</t>
        </r>
      </text>
    </comment>
    <comment ref="Z19" authorId="0" shapeId="0" xr:uid="{ED32AF9E-E311-4963-8CF7-CBC8E2D7AC44}">
      <text>
        <r>
          <rPr>
            <b/>
            <sz val="9"/>
            <color indexed="81"/>
            <rFont val="Tahoma"/>
            <family val="2"/>
          </rPr>
          <t>Armando:</t>
        </r>
        <r>
          <rPr>
            <sz val="9"/>
            <color indexed="81"/>
            <rFont val="Tahoma"/>
            <family val="2"/>
          </rPr>
          <t xml:space="preserve">
Falta revisar esta solución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<sst xmlns="http://schemas.openxmlformats.org/spreadsheetml/2006/main" count="251" uniqueCount="102">
  <si>
    <t>x</t>
  </si>
  <si>
    <t>y</t>
  </si>
  <si>
    <t>n</t>
  </si>
  <si>
    <t>Intersecciones</t>
  </si>
  <si>
    <t>Ecuación cuadrática</t>
  </si>
  <si>
    <t>A</t>
  </si>
  <si>
    <t>B</t>
  </si>
  <si>
    <t>C</t>
  </si>
  <si>
    <t>y1</t>
  </si>
  <si>
    <t>y2</t>
  </si>
  <si>
    <r>
      <t xml:space="preserve">Circulo </t>
    </r>
    <r>
      <rPr>
        <sz val="11"/>
        <color theme="1"/>
        <rFont val="Symbol"/>
        <family val="1"/>
        <charset val="2"/>
      </rPr>
      <t>g</t>
    </r>
  </si>
  <si>
    <r>
      <t xml:space="preserve">Circulo </t>
    </r>
    <r>
      <rPr>
        <sz val="11"/>
        <color theme="1"/>
        <rFont val="Symbol"/>
        <family val="1"/>
        <charset val="2"/>
      </rPr>
      <t>b</t>
    </r>
  </si>
  <si>
    <r>
      <t xml:space="preserve">Linea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Aptos Narrow"/>
        <family val="2"/>
        <scheme val="minor"/>
      </rPr>
      <t xml:space="preserve"> con :</t>
    </r>
  </si>
  <si>
    <r>
      <t xml:space="preserve">Circulo </t>
    </r>
    <r>
      <rPr>
        <sz val="11"/>
        <color theme="1"/>
        <rFont val="Symbol"/>
        <family val="1"/>
        <charset val="2"/>
      </rPr>
      <t>a</t>
    </r>
  </si>
  <si>
    <r>
      <rPr>
        <sz val="12"/>
        <color theme="1"/>
        <rFont val="Symbol"/>
        <family val="1"/>
        <charset val="2"/>
      </rPr>
      <t>s</t>
    </r>
    <r>
      <rPr>
        <vertAlign val="subscript"/>
        <sz val="12"/>
        <color theme="1"/>
        <rFont val="Aptos Narrow"/>
        <family val="2"/>
        <scheme val="minor"/>
      </rPr>
      <t>1</t>
    </r>
  </si>
  <si>
    <r>
      <rPr>
        <sz val="12"/>
        <color theme="1"/>
        <rFont val="Symbol"/>
        <family val="1"/>
        <charset val="2"/>
      </rPr>
      <t>s</t>
    </r>
    <r>
      <rPr>
        <vertAlign val="subscript"/>
        <sz val="12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/>
    </r>
  </si>
  <si>
    <r>
      <rPr>
        <sz val="12"/>
        <color theme="1"/>
        <rFont val="Symbol"/>
        <family val="1"/>
        <charset val="2"/>
      </rPr>
      <t>s</t>
    </r>
    <r>
      <rPr>
        <vertAlign val="subscript"/>
        <sz val="12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/>
    </r>
  </si>
  <si>
    <r>
      <t>c</t>
    </r>
    <r>
      <rPr>
        <vertAlign val="subscript"/>
        <sz val="14"/>
        <color theme="1"/>
        <rFont val="Symbol"/>
        <family val="1"/>
        <charset val="2"/>
      </rPr>
      <t>a</t>
    </r>
  </si>
  <si>
    <r>
      <t>c</t>
    </r>
    <r>
      <rPr>
        <vertAlign val="subscript"/>
        <sz val="14"/>
        <color theme="1"/>
        <rFont val="Symbol"/>
        <family val="1"/>
        <charset val="2"/>
      </rPr>
      <t>b</t>
    </r>
  </si>
  <si>
    <r>
      <t>c</t>
    </r>
    <r>
      <rPr>
        <vertAlign val="subscript"/>
        <sz val="14"/>
        <color theme="1"/>
        <rFont val="Symbol"/>
        <family val="1"/>
        <charset val="2"/>
      </rPr>
      <t>g</t>
    </r>
  </si>
  <si>
    <r>
      <t>R</t>
    </r>
    <r>
      <rPr>
        <vertAlign val="subscript"/>
        <sz val="14"/>
        <color theme="1"/>
        <rFont val="Symbol"/>
        <family val="1"/>
        <charset val="2"/>
      </rPr>
      <t>a</t>
    </r>
  </si>
  <si>
    <r>
      <t>R</t>
    </r>
    <r>
      <rPr>
        <vertAlign val="subscript"/>
        <sz val="14"/>
        <color theme="1"/>
        <rFont val="Symbol"/>
        <family val="1"/>
        <charset val="2"/>
      </rPr>
      <t>b</t>
    </r>
  </si>
  <si>
    <r>
      <t>R</t>
    </r>
    <r>
      <rPr>
        <vertAlign val="subscript"/>
        <sz val="14"/>
        <color theme="1"/>
        <rFont val="Symbol"/>
        <family val="1"/>
        <charset val="2"/>
      </rPr>
      <t>g</t>
    </r>
  </si>
  <si>
    <r>
      <t>cos (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Aptos Narrow"/>
        <family val="2"/>
        <scheme val="minor"/>
      </rPr>
      <t>)</t>
    </r>
  </si>
  <si>
    <r>
      <t>cos (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Aptos Narrow"/>
        <family val="2"/>
        <scheme val="minor"/>
      </rPr>
      <t>)</t>
    </r>
  </si>
  <si>
    <r>
      <t>cos (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Aptos Narrow"/>
        <family val="2"/>
        <scheme val="minor"/>
      </rPr>
      <t>)</t>
    </r>
  </si>
  <si>
    <r>
      <t>m</t>
    </r>
    <r>
      <rPr>
        <vertAlign val="subscript"/>
        <sz val="11"/>
        <color theme="1"/>
        <rFont val="Symbol"/>
        <family val="1"/>
        <charset val="2"/>
      </rPr>
      <t>g</t>
    </r>
    <r>
      <rPr>
        <sz val="11"/>
        <color theme="1"/>
        <rFont val="Aptos Narrow"/>
        <family val="2"/>
        <scheme val="minor"/>
      </rPr>
      <t>=</t>
    </r>
  </si>
  <si>
    <r>
      <t>m</t>
    </r>
    <r>
      <rPr>
        <vertAlign val="subscript"/>
        <sz val="12"/>
        <color theme="1"/>
        <rFont val="Symbol"/>
        <family val="1"/>
        <charset val="2"/>
      </rPr>
      <t>a</t>
    </r>
    <r>
      <rPr>
        <sz val="12"/>
        <color theme="1"/>
        <rFont val="Aptos Narrow"/>
        <family val="2"/>
        <scheme val="minor"/>
      </rPr>
      <t>=</t>
    </r>
  </si>
  <si>
    <r>
      <t xml:space="preserve">Lineas paralelas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Aptos Narrow"/>
        <family val="2"/>
        <scheme val="minor"/>
      </rPr>
      <t xml:space="preserve"> y </t>
    </r>
    <r>
      <rPr>
        <sz val="11"/>
        <color theme="1"/>
        <rFont val="Symbol"/>
        <family val="1"/>
        <charset val="2"/>
      </rPr>
      <t>g</t>
    </r>
  </si>
  <si>
    <r>
      <t xml:space="preserve">Linea </t>
    </r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Aptos Narrow"/>
        <family val="2"/>
        <scheme val="minor"/>
      </rPr>
      <t>1</t>
    </r>
  </si>
  <si>
    <r>
      <t xml:space="preserve">Linea </t>
    </r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Aptos Narrow"/>
        <family val="2"/>
        <scheme val="minor"/>
      </rPr>
      <t>3</t>
    </r>
  </si>
  <si>
    <r>
      <t xml:space="preserve">Línea </t>
    </r>
    <r>
      <rPr>
        <sz val="11"/>
        <color theme="1"/>
        <rFont val="Symbol"/>
        <family val="1"/>
        <charset val="2"/>
      </rPr>
      <t>a</t>
    </r>
  </si>
  <si>
    <r>
      <t xml:space="preserve">Línea </t>
    </r>
    <r>
      <rPr>
        <sz val="11"/>
        <color theme="1"/>
        <rFont val="Symbol"/>
        <family val="1"/>
        <charset val="2"/>
      </rPr>
      <t>g</t>
    </r>
  </si>
  <si>
    <r>
      <t>x</t>
    </r>
    <r>
      <rPr>
        <vertAlign val="subscript"/>
        <sz val="12"/>
        <color theme="1"/>
        <rFont val="Aptos Narrow"/>
        <family val="2"/>
        <scheme val="minor"/>
      </rPr>
      <t>1</t>
    </r>
  </si>
  <si>
    <r>
      <t>y</t>
    </r>
    <r>
      <rPr>
        <vertAlign val="subscript"/>
        <sz val="11"/>
        <color theme="1"/>
        <rFont val="Aptos Narrow"/>
        <family val="2"/>
        <scheme val="minor"/>
      </rPr>
      <t>1</t>
    </r>
  </si>
  <si>
    <r>
      <t>y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/>
    </r>
  </si>
  <si>
    <r>
      <t>x</t>
    </r>
    <r>
      <rPr>
        <vertAlign val="subscript"/>
        <sz val="12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/>
    </r>
  </si>
  <si>
    <r>
      <t>Se traza un arco del punto P1 al P2, con centro en C</t>
    </r>
    <r>
      <rPr>
        <sz val="11"/>
        <color theme="1"/>
        <rFont val="Symbol"/>
        <family val="1"/>
        <charset val="2"/>
      </rPr>
      <t>a</t>
    </r>
  </si>
  <si>
    <t>Radio:</t>
  </si>
  <si>
    <r>
      <t xml:space="preserve">Arco </t>
    </r>
    <r>
      <rPr>
        <sz val="11"/>
        <color theme="1"/>
        <rFont val="Symbol"/>
        <family val="1"/>
        <charset val="2"/>
      </rPr>
      <t>a</t>
    </r>
  </si>
  <si>
    <r>
      <t xml:space="preserve">Linea 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Aptos Narrow"/>
        <family val="2"/>
        <scheme val="minor"/>
      </rPr>
      <t xml:space="preserve"> con :</t>
    </r>
  </si>
  <si>
    <r>
      <t>Se traza un arco del punto P1 al P2, con centro en C</t>
    </r>
    <r>
      <rPr>
        <sz val="11"/>
        <color theme="1"/>
        <rFont val="Symbol"/>
        <family val="1"/>
        <charset val="2"/>
      </rPr>
      <t>g</t>
    </r>
  </si>
  <si>
    <r>
      <t xml:space="preserve">Arco </t>
    </r>
    <r>
      <rPr>
        <sz val="11"/>
        <color theme="1"/>
        <rFont val="Symbol"/>
        <family val="1"/>
        <charset val="2"/>
      </rPr>
      <t>g</t>
    </r>
  </si>
  <si>
    <r>
      <t xml:space="preserve">Intersección de los dos arcos,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Aptos Narrow"/>
        <family val="2"/>
        <scheme val="minor"/>
      </rPr>
      <t xml:space="preserve"> y </t>
    </r>
    <r>
      <rPr>
        <sz val="11"/>
        <color theme="1"/>
        <rFont val="Symbol"/>
        <family val="1"/>
        <charset val="2"/>
      </rPr>
      <t>g</t>
    </r>
  </si>
  <si>
    <t>x=</t>
  </si>
  <si>
    <t>y=</t>
  </si>
  <si>
    <t>Solución D</t>
  </si>
  <si>
    <t>s1</t>
  </si>
  <si>
    <t>s2</t>
  </si>
  <si>
    <t>Tensor Esfuerzo</t>
  </si>
  <si>
    <t>Centro</t>
  </si>
  <si>
    <t>Radio</t>
  </si>
  <si>
    <t>Pendiente</t>
  </si>
  <si>
    <t>Puntos</t>
  </si>
  <si>
    <t>s</t>
  </si>
  <si>
    <t>t</t>
  </si>
  <si>
    <r>
      <t>s</t>
    </r>
    <r>
      <rPr>
        <sz val="11"/>
        <color theme="1"/>
        <rFont val="Arial"/>
        <family val="2"/>
      </rPr>
      <t>x</t>
    </r>
  </si>
  <si>
    <r>
      <t>s</t>
    </r>
    <r>
      <rPr>
        <sz val="11"/>
        <color theme="1"/>
        <rFont val="Arial"/>
        <family val="2"/>
      </rPr>
      <t>y</t>
    </r>
  </si>
  <si>
    <r>
      <t>t</t>
    </r>
    <r>
      <rPr>
        <sz val="11"/>
        <color theme="1"/>
        <rFont val="Arial"/>
        <family val="2"/>
      </rPr>
      <t>xy</t>
    </r>
  </si>
  <si>
    <t>Dirección  Deseada</t>
  </si>
  <si>
    <t>Dirección Principales</t>
  </si>
  <si>
    <t>Ángulo desde Princ</t>
  </si>
  <si>
    <r>
      <t>cos(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Aptos Narrow"/>
        <family val="2"/>
        <scheme val="minor"/>
      </rPr>
      <t>)=</t>
    </r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</si>
  <si>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Aptos Narrow"/>
        <family val="2"/>
        <scheme val="minor"/>
      </rPr>
      <t>=</t>
    </r>
  </si>
  <si>
    <r>
      <t>seno(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Aptos Narrow"/>
        <family val="2"/>
        <scheme val="minor"/>
      </rPr>
      <t>)=</t>
    </r>
  </si>
  <si>
    <t>Solución</t>
  </si>
  <si>
    <r>
      <t xml:space="preserve">Cosenos directores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Aptos Narrow"/>
        <family val="2"/>
        <scheme val="minor"/>
      </rPr>
      <t>1</t>
    </r>
  </si>
  <si>
    <t>Cosenos directores n</t>
  </si>
  <si>
    <r>
      <t xml:space="preserve">Proyección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Aptos Narrow"/>
        <family val="2"/>
        <scheme val="minor"/>
      </rPr>
      <t>1 sobre n</t>
    </r>
  </si>
  <si>
    <t>s1.n=</t>
  </si>
  <si>
    <t>n2=</t>
  </si>
  <si>
    <t>Recta H</t>
  </si>
  <si>
    <t>Recta V</t>
  </si>
  <si>
    <t>Recta solución</t>
  </si>
  <si>
    <t>Prueba de recuadro</t>
  </si>
  <si>
    <t>Recta 1</t>
  </si>
  <si>
    <t>Recta 2</t>
  </si>
  <si>
    <t>Recta 3</t>
  </si>
  <si>
    <t>Recta 4</t>
  </si>
  <si>
    <t>Max</t>
  </si>
  <si>
    <t>Polo</t>
  </si>
  <si>
    <r>
      <t xml:space="preserve">Recta solución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Aptos Narrow"/>
        <family val="2"/>
        <scheme val="minor"/>
      </rPr>
      <t>1</t>
    </r>
  </si>
  <si>
    <r>
      <t xml:space="preserve">Recta solución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Aptos Narrow"/>
        <family val="2"/>
        <scheme val="minor"/>
      </rPr>
      <t>2</t>
    </r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</si>
  <si>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Aptos Narrow"/>
        <family val="2"/>
        <scheme val="minor"/>
      </rPr>
      <t>1</t>
    </r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</si>
  <si>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/>
    </r>
  </si>
  <si>
    <t>El signo del esfuerzo cortante depende del ángulo de la normal al plano, por lo que el valor real es:</t>
  </si>
  <si>
    <t>e1</t>
  </si>
  <si>
    <t>e2</t>
  </si>
  <si>
    <t>e3</t>
  </si>
  <si>
    <t>Vector de interés</t>
  </si>
  <si>
    <t>v=</t>
  </si>
  <si>
    <t>Vector en referencia a ejes principales</t>
  </si>
  <si>
    <t>u=</t>
  </si>
  <si>
    <t>Normalizado</t>
  </si>
  <si>
    <t>n=</t>
  </si>
  <si>
    <t>Cosenos directores</t>
  </si>
  <si>
    <t>Inversa</t>
  </si>
  <si>
    <t>***En la siguiente hoja se resuelve el problema dando los esfuerzos principales y la dirección del vector referido a dicho sistema</t>
  </si>
  <si>
    <r>
      <rPr>
        <b/>
        <sz val="15"/>
        <color rgb="FFFF0000"/>
        <rFont val="Symbol"/>
        <family val="1"/>
        <charset val="2"/>
      </rPr>
      <t>s</t>
    </r>
    <r>
      <rPr>
        <b/>
        <sz val="15"/>
        <color rgb="FFFF0000"/>
        <rFont val="Aptos Narrow"/>
        <family val="2"/>
        <scheme val="minor"/>
      </rPr>
      <t>=</t>
    </r>
  </si>
  <si>
    <r>
      <rPr>
        <b/>
        <sz val="15"/>
        <color rgb="FFFF0000"/>
        <rFont val="Symbol"/>
        <family val="1"/>
        <charset val="2"/>
      </rPr>
      <t>t</t>
    </r>
    <r>
      <rPr>
        <b/>
        <sz val="15"/>
        <color rgb="FFFF0000"/>
        <rFont val="Aptos Narrow"/>
        <family val="2"/>
        <scheme val="minor"/>
      </rPr>
      <t>=</t>
    </r>
  </si>
  <si>
    <t>Matriz de Vectores de direcciones principales</t>
  </si>
  <si>
    <r>
      <t>e</t>
    </r>
    <r>
      <rPr>
        <vertAlign val="superscript"/>
        <sz val="11"/>
        <color theme="1"/>
        <rFont val="Aptos Narrow"/>
        <family val="2"/>
        <scheme val="minor"/>
      </rPr>
      <t>-1</t>
    </r>
    <r>
      <rPr>
        <sz val="11"/>
        <color theme="1"/>
        <rFont val="Aptos Narrow"/>
        <family val="2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</si>
</sst>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.00000"/>
    <numFmt numFmtId="166" formatCode="0.000"/>
    <numFmt numFmtId="167" formatCode="0.0000"/>
    <numFmt numFmtId="168" formatCode="0.0000000000"/>
    <numFmt numFmtId="169" formatCode="0.000000000"/>
    <numFmt numFmtId="170" formatCode="0.0"/>
    <numFmt numFmtId="171" formatCode="0.000000000000000"/>
  </numFmts>
  <fonts count="2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Aptos Narrow"/>
      <family val="2"/>
      <scheme val="minor"/>
    </font>
    <font>
      <sz val="12"/>
      <color theme="1"/>
      <name val="Aptos Narrow"/>
      <family val="1"/>
      <charset val="2"/>
      <scheme val="minor"/>
    </font>
    <font>
      <sz val="12"/>
      <color theme="1"/>
      <name val="Symbol"/>
      <family val="1"/>
      <charset val="2"/>
    </font>
    <font>
      <vertAlign val="subscript"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vertAlign val="subscript"/>
      <sz val="11"/>
      <color theme="1"/>
      <name val="Symbol"/>
      <family val="1"/>
      <charset val="2"/>
    </font>
    <font>
      <sz val="14"/>
      <color theme="1"/>
      <name val="Aptos Narrow"/>
      <family val="2"/>
      <scheme val="minor"/>
    </font>
    <font>
      <vertAlign val="subscript"/>
      <sz val="14"/>
      <color theme="1"/>
      <name val="Symbol"/>
      <family val="1"/>
      <charset val="2"/>
    </font>
    <font>
      <sz val="12"/>
      <color theme="1"/>
      <name val="Aptos Narrow"/>
      <family val="2"/>
      <scheme val="minor"/>
    </font>
    <font>
      <vertAlign val="subscript"/>
      <sz val="12"/>
      <color theme="1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Aptos Narrow"/>
      <family val="1"/>
      <charset val="2"/>
      <scheme val="minor"/>
    </font>
    <font>
      <b/>
      <sz val="15"/>
      <color rgb="FFFF0000"/>
      <name val="Aptos Narrow"/>
      <family val="1"/>
      <charset val="2"/>
      <scheme val="minor"/>
    </font>
    <font>
      <b/>
      <sz val="15"/>
      <color rgb="FFFF0000"/>
      <name val="Symbol"/>
      <family val="1"/>
      <charset val="2"/>
    </font>
    <font>
      <b/>
      <sz val="15"/>
      <color rgb="FFFF000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1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0" xfId="0" applyFont="1"/>
    <xf numFmtId="166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0" fillId="3" borderId="14" xfId="0" applyFill="1" applyBorder="1" applyAlignment="1">
      <alignment horizontal="center"/>
    </xf>
    <xf numFmtId="166" fontId="0" fillId="3" borderId="15" xfId="0" applyNumberForma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166" fontId="0" fillId="3" borderId="17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center"/>
    </xf>
    <xf numFmtId="166" fontId="1" fillId="0" borderId="19" xfId="0" applyNumberFormat="1" applyFont="1" applyBorder="1"/>
    <xf numFmtId="166" fontId="1" fillId="0" borderId="21" xfId="0" applyNumberFormat="1" applyFont="1" applyBorder="1"/>
    <xf numFmtId="2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/>
    <xf numFmtId="0" fontId="0" fillId="0" borderId="27" xfId="0" applyBorder="1"/>
    <xf numFmtId="0" fontId="0" fillId="0" borderId="19" xfId="0" applyBorder="1"/>
    <xf numFmtId="0" fontId="0" fillId="0" borderId="26" xfId="0" applyBorder="1"/>
    <xf numFmtId="0" fontId="0" fillId="0" borderId="25" xfId="0" applyBorder="1"/>
    <xf numFmtId="0" fontId="0" fillId="0" borderId="20" xfId="0" applyBorder="1"/>
    <xf numFmtId="0" fontId="0" fillId="0" borderId="28" xfId="0" applyBorder="1"/>
    <xf numFmtId="0" fontId="0" fillId="0" borderId="21" xfId="0" applyBorder="1"/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171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/>
    <xf numFmtId="169" fontId="0" fillId="0" borderId="0" xfId="0" applyNumberFormat="1"/>
    <xf numFmtId="0" fontId="17" fillId="0" borderId="18" xfId="0" applyFont="1" applyBorder="1" applyAlignment="1">
      <alignment horizontal="right"/>
    </xf>
    <xf numFmtId="0" fontId="17" fillId="0" borderId="20" xfId="0" applyFont="1" applyBorder="1" applyAlignment="1">
      <alignment horizontal="right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6" borderId="0" xfId="0" applyFill="1"/>
    <xf numFmtId="167" fontId="0" fillId="6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0" fillId="0" borderId="22" xfId="0" applyBorder="1" applyAlignment="1">
      <alignment horizontal="right"/>
    </xf>
    <xf numFmtId="165" fontId="0" fillId="6" borderId="23" xfId="0" applyNumberFormat="1" applyFill="1" applyBorder="1" applyAlignment="1">
      <alignment horizontal="center"/>
    </xf>
    <xf numFmtId="0" fontId="0" fillId="6" borderId="23" xfId="0" applyFill="1" applyBorder="1" applyAlignment="1">
      <alignment horizontal="left"/>
    </xf>
    <xf numFmtId="0" fontId="16" fillId="0" borderId="24" xfId="0" applyFont="1" applyBorder="1" applyAlignment="1">
      <alignment horizontal="right"/>
    </xf>
    <xf numFmtId="167" fontId="0" fillId="6" borderId="23" xfId="0" applyNumberFormat="1" applyFill="1" applyBorder="1"/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70" fontId="0" fillId="0" borderId="22" xfId="0" applyNumberFormat="1" applyBorder="1" applyAlignment="1">
      <alignment horizontal="center"/>
    </xf>
    <xf numFmtId="170" fontId="0" fillId="0" borderId="23" xfId="0" applyNumberFormat="1" applyBorder="1" applyAlignment="1">
      <alignment horizontal="center"/>
    </xf>
    <xf numFmtId="170" fontId="0" fillId="0" borderId="24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Protection="1"/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6" fontId="0" fillId="6" borderId="0" xfId="0" applyNumberFormat="1" applyFill="1" applyAlignment="1" applyProtection="1">
      <alignment horizontal="center"/>
    </xf>
    <xf numFmtId="2" fontId="0" fillId="6" borderId="6" xfId="0" applyNumberFormat="1" applyFill="1" applyBorder="1" applyAlignment="1" applyProtection="1">
      <alignment horizontal="center"/>
    </xf>
    <xf numFmtId="165" fontId="0" fillId="2" borderId="6" xfId="0" applyNumberFormat="1" applyFill="1" applyBorder="1" applyAlignment="1" applyProtection="1">
      <alignment horizontal="center"/>
    </xf>
    <xf numFmtId="0" fontId="0" fillId="0" borderId="22" xfId="0" applyBorder="1" applyAlignment="1" applyProtection="1">
      <alignment wrapText="1"/>
    </xf>
    <xf numFmtId="2" fontId="0" fillId="6" borderId="24" xfId="0" applyNumberFormat="1" applyFill="1" applyBorder="1" applyAlignment="1" applyProtection="1">
      <alignment horizontal="center"/>
    </xf>
    <xf numFmtId="2" fontId="0" fillId="0" borderId="24" xfId="0" applyNumberFormat="1" applyBorder="1" applyAlignment="1" applyProtection="1">
      <alignment horizontal="center"/>
    </xf>
    <xf numFmtId="2" fontId="0" fillId="6" borderId="23" xfId="0" applyNumberFormat="1" applyFill="1" applyBorder="1" applyAlignment="1" applyProtection="1">
      <alignment horizontal="center"/>
    </xf>
    <xf numFmtId="2" fontId="0" fillId="0" borderId="23" xfId="0" applyNumberFormat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0" fillId="0" borderId="26" xfId="0" applyBorder="1" applyAlignment="1" applyProtection="1">
      <alignment wrapText="1"/>
    </xf>
    <xf numFmtId="2" fontId="0" fillId="6" borderId="25" xfId="0" applyNumberFormat="1" applyFill="1" applyBorder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168" fontId="0" fillId="0" borderId="0" xfId="0" applyNumberFormat="1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67" fontId="0" fillId="0" borderId="0" xfId="0" applyNumberFormat="1" applyProtection="1"/>
    <xf numFmtId="2" fontId="0" fillId="0" borderId="8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2" fontId="0" fillId="0" borderId="11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0" fontId="1" fillId="0" borderId="0" xfId="0" applyFont="1" applyProtection="1"/>
    <xf numFmtId="0" fontId="0" fillId="0" borderId="1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166" fontId="0" fillId="0" borderId="7" xfId="0" applyNumberFormat="1" applyBorder="1" applyAlignment="1" applyProtection="1">
      <alignment horizontal="center"/>
    </xf>
    <xf numFmtId="166" fontId="0" fillId="3" borderId="15" xfId="0" applyNumberFormat="1" applyFill="1" applyBorder="1" applyAlignment="1" applyProtection="1">
      <alignment horizontal="center"/>
    </xf>
    <xf numFmtId="166" fontId="0" fillId="0" borderId="12" xfId="0" applyNumberFormat="1" applyBorder="1" applyAlignment="1" applyProtection="1">
      <alignment horizontal="center"/>
    </xf>
    <xf numFmtId="166" fontId="1" fillId="0" borderId="1" xfId="0" applyNumberFormat="1" applyFont="1" applyBorder="1" applyAlignment="1" applyProtection="1">
      <alignment horizontal="center"/>
    </xf>
    <xf numFmtId="166" fontId="1" fillId="3" borderId="1" xfId="0" applyNumberFormat="1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166" fontId="0" fillId="3" borderId="17" xfId="0" applyNumberFormat="1" applyFill="1" applyBorder="1" applyAlignment="1" applyProtection="1">
      <alignment horizontal="center"/>
    </xf>
    <xf numFmtId="166" fontId="0" fillId="0" borderId="17" xfId="0" applyNumberForma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167" fontId="0" fillId="0" borderId="0" xfId="0" applyNumberFormat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0" fontId="1" fillId="0" borderId="18" xfId="0" applyFont="1" applyBorder="1" applyAlignment="1" applyProtection="1">
      <alignment horizontal="right"/>
    </xf>
    <xf numFmtId="166" fontId="1" fillId="0" borderId="19" xfId="0" applyNumberFormat="1" applyFont="1" applyBorder="1" applyProtection="1"/>
    <xf numFmtId="0" fontId="1" fillId="0" borderId="20" xfId="0" applyFont="1" applyBorder="1" applyAlignment="1" applyProtection="1">
      <alignment horizontal="right"/>
    </xf>
    <xf numFmtId="166" fontId="1" fillId="0" borderId="21" xfId="0" applyNumberFormat="1" applyFont="1" applyBorder="1" applyProtection="1"/>
    <xf numFmtId="0" fontId="0" fillId="7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Circulos de Mohr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'3D'!$B$6</c:f>
              <c:strCache>
                <c:ptCount val="1"/>
                <c:pt idx="0">
                  <c:v>Circulo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'3D'!$B$8:$B$200</c:f>
              <c:numCache>
                <c:formatCode>General</c:formatCode>
                <c:ptCount val="193"/>
                <c:pt idx="0" formatCode="0.00000">
                  <c:v>120.63790000100001</c:v>
                </c:pt>
                <c:pt idx="1">
                  <c:v>121.6761787509875</c:v>
                </c:pt>
                <c:pt idx="2">
                  <c:v>122.714457500975</c:v>
                </c:pt>
                <c:pt idx="3">
                  <c:v>123.7527362509625</c:v>
                </c:pt>
                <c:pt idx="4">
                  <c:v>124.79101500095</c:v>
                </c:pt>
                <c:pt idx="5">
                  <c:v>125.8292937509375</c:v>
                </c:pt>
                <c:pt idx="6">
                  <c:v>126.86757250092499</c:v>
                </c:pt>
                <c:pt idx="7">
                  <c:v>127.90585125091249</c:v>
                </c:pt>
                <c:pt idx="8">
                  <c:v>128.9441300009</c:v>
                </c:pt>
                <c:pt idx="9">
                  <c:v>129.98240875088752</c:v>
                </c:pt>
                <c:pt idx="10">
                  <c:v>131.02068750087503</c:v>
                </c:pt>
                <c:pt idx="11">
                  <c:v>132.05896625086254</c:v>
                </c:pt>
                <c:pt idx="12">
                  <c:v>133.09724500085005</c:v>
                </c:pt>
                <c:pt idx="13">
                  <c:v>134.13552375083756</c:v>
                </c:pt>
                <c:pt idx="14">
                  <c:v>135.17380250082508</c:v>
                </c:pt>
                <c:pt idx="15">
                  <c:v>136.21208125081259</c:v>
                </c:pt>
                <c:pt idx="16">
                  <c:v>137.2503600008001</c:v>
                </c:pt>
                <c:pt idx="17">
                  <c:v>138.28863875078761</c:v>
                </c:pt>
                <c:pt idx="18">
                  <c:v>139.32691750077512</c:v>
                </c:pt>
                <c:pt idx="19">
                  <c:v>140.36519625076264</c:v>
                </c:pt>
                <c:pt idx="20">
                  <c:v>141.40347500075015</c:v>
                </c:pt>
                <c:pt idx="21">
                  <c:v>142.44175375073766</c:v>
                </c:pt>
                <c:pt idx="22">
                  <c:v>143.48003250072517</c:v>
                </c:pt>
                <c:pt idx="23">
                  <c:v>144.51831125071269</c:v>
                </c:pt>
                <c:pt idx="24">
                  <c:v>145.5565900007002</c:v>
                </c:pt>
                <c:pt idx="25">
                  <c:v>146.59486875068771</c:v>
                </c:pt>
                <c:pt idx="26">
                  <c:v>147.63314750067522</c:v>
                </c:pt>
                <c:pt idx="27">
                  <c:v>148.67142625066273</c:v>
                </c:pt>
                <c:pt idx="28">
                  <c:v>149.70970500065025</c:v>
                </c:pt>
                <c:pt idx="29">
                  <c:v>150.74798375063776</c:v>
                </c:pt>
                <c:pt idx="30">
                  <c:v>151.78626250062527</c:v>
                </c:pt>
                <c:pt idx="31">
                  <c:v>152.82454125061278</c:v>
                </c:pt>
                <c:pt idx="32">
                  <c:v>153.86282000060029</c:v>
                </c:pt>
                <c:pt idx="33">
                  <c:v>154.90109875058781</c:v>
                </c:pt>
                <c:pt idx="34">
                  <c:v>155.93937750057532</c:v>
                </c:pt>
                <c:pt idx="35">
                  <c:v>156.97765625056283</c:v>
                </c:pt>
                <c:pt idx="36">
                  <c:v>158.01593500055034</c:v>
                </c:pt>
                <c:pt idx="37">
                  <c:v>159.05421375053785</c:v>
                </c:pt>
                <c:pt idx="38">
                  <c:v>160.09249250052537</c:v>
                </c:pt>
                <c:pt idx="39">
                  <c:v>161.13077125051288</c:v>
                </c:pt>
                <c:pt idx="40">
                  <c:v>162.16905000050039</c:v>
                </c:pt>
                <c:pt idx="41">
                  <c:v>163.2073287504879</c:v>
                </c:pt>
                <c:pt idx="42">
                  <c:v>164.24560750047542</c:v>
                </c:pt>
                <c:pt idx="43">
                  <c:v>165.28388625046293</c:v>
                </c:pt>
                <c:pt idx="44">
                  <c:v>166.32216500045044</c:v>
                </c:pt>
                <c:pt idx="45">
                  <c:v>167.36044375043795</c:v>
                </c:pt>
                <c:pt idx="46">
                  <c:v>168.39872250042546</c:v>
                </c:pt>
                <c:pt idx="47">
                  <c:v>169.43700125041298</c:v>
                </c:pt>
                <c:pt idx="48">
                  <c:v>170.47528000040049</c:v>
                </c:pt>
                <c:pt idx="49">
                  <c:v>171.513558750388</c:v>
                </c:pt>
                <c:pt idx="50">
                  <c:v>172.55183750037551</c:v>
                </c:pt>
                <c:pt idx="51">
                  <c:v>173.59011625036302</c:v>
                </c:pt>
                <c:pt idx="52">
                  <c:v>174.62839500035054</c:v>
                </c:pt>
                <c:pt idx="53">
                  <c:v>175.66667375033805</c:v>
                </c:pt>
                <c:pt idx="54">
                  <c:v>176.70495250032556</c:v>
                </c:pt>
                <c:pt idx="55">
                  <c:v>177.74323125031307</c:v>
                </c:pt>
                <c:pt idx="56">
                  <c:v>178.78151000030059</c:v>
                </c:pt>
                <c:pt idx="57">
                  <c:v>179.8197887502881</c:v>
                </c:pt>
                <c:pt idx="58">
                  <c:v>180.85806750027561</c:v>
                </c:pt>
                <c:pt idx="59">
                  <c:v>181.89634625026312</c:v>
                </c:pt>
                <c:pt idx="60">
                  <c:v>182.93462500025063</c:v>
                </c:pt>
                <c:pt idx="61">
                  <c:v>183.97290375023815</c:v>
                </c:pt>
                <c:pt idx="62">
                  <c:v>185.01118250022566</c:v>
                </c:pt>
                <c:pt idx="63">
                  <c:v>186.04946125021317</c:v>
                </c:pt>
                <c:pt idx="64">
                  <c:v>187.08774000020068</c:v>
                </c:pt>
                <c:pt idx="65">
                  <c:v>188.12601875018819</c:v>
                </c:pt>
                <c:pt idx="66">
                  <c:v>189.16429750017571</c:v>
                </c:pt>
                <c:pt idx="67">
                  <c:v>190.20257625016322</c:v>
                </c:pt>
                <c:pt idx="68">
                  <c:v>191.24085500015073</c:v>
                </c:pt>
                <c:pt idx="69">
                  <c:v>192.27913375013824</c:v>
                </c:pt>
                <c:pt idx="70">
                  <c:v>193.31741250012576</c:v>
                </c:pt>
                <c:pt idx="71">
                  <c:v>194.35569125011327</c:v>
                </c:pt>
                <c:pt idx="72">
                  <c:v>195.39397000010078</c:v>
                </c:pt>
                <c:pt idx="73">
                  <c:v>196.43224875008829</c:v>
                </c:pt>
                <c:pt idx="74">
                  <c:v>197.4705275000758</c:v>
                </c:pt>
                <c:pt idx="75">
                  <c:v>198.50880625006332</c:v>
                </c:pt>
                <c:pt idx="76">
                  <c:v>199.54708500005083</c:v>
                </c:pt>
                <c:pt idx="77">
                  <c:v>200.58536375003834</c:v>
                </c:pt>
                <c:pt idx="78">
                  <c:v>201.62364250002585</c:v>
                </c:pt>
                <c:pt idx="79" formatCode="0.00">
                  <c:v>203.7002</c:v>
                </c:pt>
              </c:numCache>
            </c:numRef>
          </c:xVal>
          <c:yVal>
            <c:numRef>
              <c:f>'3D'!$C$8:$C$200</c:f>
              <c:numCache>
                <c:formatCode>General</c:formatCode>
                <c:ptCount val="193"/>
                <c:pt idx="0">
                  <c:v>2.8820575895910448E-4</c:v>
                </c:pt>
                <c:pt idx="1">
                  <c:v>9.2284233937004068</c:v>
                </c:pt>
                <c:pt idx="2">
                  <c:v>12.968097434025553</c:v>
                </c:pt>
                <c:pt idx="3">
                  <c:v>15.780470786957276</c:v>
                </c:pt>
                <c:pt idx="4">
                  <c:v>18.103008587864412</c:v>
                </c:pt>
                <c:pt idx="5">
                  <c:v>20.106181539049686</c:v>
                </c:pt>
                <c:pt idx="6">
                  <c:v>21.877890819382035</c:v>
                </c:pt>
                <c:pt idx="7">
                  <c:v>23.470612088376136</c:v>
                </c:pt>
                <c:pt idx="8">
                  <c:v>24.918690001199998</c:v>
                </c:pt>
                <c:pt idx="9">
                  <c:v>26.246076762507389</c:v>
                </c:pt>
                <c:pt idx="10">
                  <c:v>27.470273641622228</c:v>
                </c:pt>
                <c:pt idx="11">
                  <c:v>28.604532454532933</c:v>
                </c:pt>
                <c:pt idx="12">
                  <c:v>29.659173528840949</c:v>
                </c:pt>
                <c:pt idx="13">
                  <c:v>30.642418741999144</c:v>
                </c:pt>
                <c:pt idx="14">
                  <c:v>31.560941569934027</c:v>
                </c:pt>
                <c:pt idx="15">
                  <c:v>32.420243578298546</c:v>
                </c:pt>
                <c:pt idx="16">
                  <c:v>33.224920000600072</c:v>
                </c:pt>
                <c:pt idx="17">
                  <c:v>33.978851936035014</c:v>
                </c:pt>
                <c:pt idx="18">
                  <c:v>34.685348538112663</c:v>
                </c:pt>
                <c:pt idx="19">
                  <c:v>35.347254235716349</c:v>
                </c:pt>
                <c:pt idx="20">
                  <c:v>35.967030948815179</c:v>
                </c:pt>
                <c:pt idx="21">
                  <c:v>36.546822064528946</c:v>
                </c:pt>
                <c:pt idx="22">
                  <c:v>37.08850287129826</c:v>
                </c:pt>
                <c:pt idx="23">
                  <c:v>37.593720777902618</c:v>
                </c:pt>
                <c:pt idx="24">
                  <c:v>38.063927715018636</c:v>
                </c:pt>
                <c:pt idx="25">
                  <c:v>38.500406474946068</c:v>
                </c:pt>
                <c:pt idx="26">
                  <c:v>38.904292293429826</c:v>
                </c:pt>
                <c:pt idx="27">
                  <c:v>39.276590654533983</c:v>
                </c:pt>
                <c:pt idx="28">
                  <c:v>39.618192065131872</c:v>
                </c:pt>
                <c:pt idx="29">
                  <c:v>39.929884373113055</c:v>
                </c:pt>
                <c:pt idx="30">
                  <c:v>40.21236307487198</c:v>
                </c:pt>
                <c:pt idx="31">
                  <c:v>40.466239960677413</c:v>
                </c:pt>
                <c:pt idx="32">
                  <c:v>40.692050372518366</c:v>
                </c:pt>
                <c:pt idx="33">
                  <c:v>40.890259291898204</c:v>
                </c:pt>
                <c:pt idx="34">
                  <c:v>41.061266430450139</c:v>
                </c:pt>
                <c:pt idx="35">
                  <c:v>41.205410461015973</c:v>
                </c:pt>
                <c:pt idx="36">
                  <c:v>41.32297249864591</c:v>
                </c:pt>
                <c:pt idx="37">
                  <c:v>41.414178918113734</c:v>
                </c:pt>
                <c:pt idx="38">
                  <c:v>41.479203575694115</c:v>
                </c:pt>
                <c:pt idx="39">
                  <c:v>41.518169487115678</c:v>
                </c:pt>
                <c:pt idx="40">
                  <c:v>41.531149999999997</c:v>
                </c:pt>
                <c:pt idx="41">
                  <c:v>41.518169487090645</c:v>
                </c:pt>
                <c:pt idx="42">
                  <c:v>41.479203575644014</c:v>
                </c:pt>
                <c:pt idx="43">
                  <c:v>41.414178918038466</c:v>
                </c:pt>
                <c:pt idx="44">
                  <c:v>41.322972498545326</c:v>
                </c:pt>
                <c:pt idx="45">
                  <c:v>41.205410460889887</c:v>
                </c:pt>
                <c:pt idx="46">
                  <c:v>41.061266430298303</c:v>
                </c:pt>
                <c:pt idx="47">
                  <c:v>40.890259291720319</c:v>
                </c:pt>
                <c:pt idx="48">
                  <c:v>40.692050372314078</c:v>
                </c:pt>
                <c:pt idx="49">
                  <c:v>40.466239960446309</c:v>
                </c:pt>
                <c:pt idx="50">
                  <c:v>40.212363074613577</c:v>
                </c:pt>
                <c:pt idx="51">
                  <c:v>39.929884372826805</c:v>
                </c:pt>
                <c:pt idx="52">
                  <c:v>39.618192064817137</c:v>
                </c:pt>
                <c:pt idx="53">
                  <c:v>39.276590654190059</c:v>
                </c:pt>
                <c:pt idx="54">
                  <c:v>38.904292293055903</c:v>
                </c:pt>
                <c:pt idx="55">
                  <c:v>38.500406474541229</c:v>
                </c:pt>
                <c:pt idx="56">
                  <c:v>38.063927714581858</c:v>
                </c:pt>
                <c:pt idx="57">
                  <c:v>37.593720777432736</c:v>
                </c:pt>
                <c:pt idx="58">
                  <c:v>37.088502870793953</c:v>
                </c:pt>
                <c:pt idx="59">
                  <c:v>36.546822063988742</c:v>
                </c:pt>
                <c:pt idx="60">
                  <c:v>35.96703094823738</c:v>
                </c:pt>
                <c:pt idx="61">
                  <c:v>35.347254235099022</c:v>
                </c:pt>
                <c:pt idx="62">
                  <c:v>34.685348537453599</c:v>
                </c:pt>
                <c:pt idx="63">
                  <c:v>33.978851935331654</c:v>
                </c:pt>
                <c:pt idx="64">
                  <c:v>33.224919999849483</c:v>
                </c:pt>
                <c:pt idx="65">
                  <c:v>32.420243577497274</c:v>
                </c:pt>
                <c:pt idx="66">
                  <c:v>31.560941569078018</c:v>
                </c:pt>
                <c:pt idx="67">
                  <c:v>30.642418741083567</c:v>
                </c:pt>
                <c:pt idx="68">
                  <c:v>29.659173527859984</c:v>
                </c:pt>
                <c:pt idx="69">
                  <c:v>28.604532453479475</c:v>
                </c:pt>
                <c:pt idx="70">
                  <c:v>27.470273640487441</c:v>
                </c:pt>
                <c:pt idx="71">
                  <c:v>26.246076761280086</c:v>
                </c:pt>
                <c:pt idx="72">
                  <c:v>24.918689999865617</c:v>
                </c:pt>
                <c:pt idx="73">
                  <c:v>23.470612086915153</c:v>
                </c:pt>
                <c:pt idx="74">
                  <c:v>21.877890817767177</c:v>
                </c:pt>
                <c:pt idx="75">
                  <c:v>20.106181537240825</c:v>
                </c:pt>
                <c:pt idx="76">
                  <c:v>18.103008585797969</c:v>
                </c:pt>
                <c:pt idx="77">
                  <c:v>15.780470784520805</c:v>
                </c:pt>
                <c:pt idx="78">
                  <c:v>12.968097430980508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E-4FD8-94B0-FF88F831C507}"/>
            </c:ext>
          </c:extLst>
        </c:ser>
        <c:ser>
          <c:idx val="1"/>
          <c:order val="1"/>
          <c:tx>
            <c:strRef>
              <c:f>'3D'!$E$6</c:f>
              <c:strCache>
                <c:ptCount val="1"/>
                <c:pt idx="0">
                  <c:v>Circulo 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'3D'!$E$8:$E$1000</c:f>
              <c:numCache>
                <c:formatCode>General</c:formatCode>
                <c:ptCount val="993"/>
                <c:pt idx="0" formatCode="0.0000000000">
                  <c:v>120.6379000001</c:v>
                </c:pt>
                <c:pt idx="1">
                  <c:v>123.79429937509938</c:v>
                </c:pt>
                <c:pt idx="2">
                  <c:v>126.95069875009877</c:v>
                </c:pt>
                <c:pt idx="3">
                  <c:v>130.10709812509813</c:v>
                </c:pt>
                <c:pt idx="4">
                  <c:v>133.26349750009751</c:v>
                </c:pt>
                <c:pt idx="5">
                  <c:v>136.4198968750969</c:v>
                </c:pt>
                <c:pt idx="6">
                  <c:v>139.57629625009628</c:v>
                </c:pt>
                <c:pt idx="7">
                  <c:v>142.73269562509566</c:v>
                </c:pt>
                <c:pt idx="8">
                  <c:v>145.88909500009504</c:v>
                </c:pt>
                <c:pt idx="9">
                  <c:v>149.04549437509442</c:v>
                </c:pt>
                <c:pt idx="10">
                  <c:v>152.2018937500938</c:v>
                </c:pt>
                <c:pt idx="11">
                  <c:v>155.35829312509318</c:v>
                </c:pt>
                <c:pt idx="12">
                  <c:v>158.51469250009256</c:v>
                </c:pt>
                <c:pt idx="13">
                  <c:v>161.67109187509195</c:v>
                </c:pt>
                <c:pt idx="14">
                  <c:v>164.82749125009133</c:v>
                </c:pt>
                <c:pt idx="15">
                  <c:v>167.98389062509071</c:v>
                </c:pt>
                <c:pt idx="16">
                  <c:v>171.14029000009009</c:v>
                </c:pt>
                <c:pt idx="17">
                  <c:v>174.29668937508947</c:v>
                </c:pt>
                <c:pt idx="18">
                  <c:v>177.45308875008885</c:v>
                </c:pt>
                <c:pt idx="19">
                  <c:v>180.60948812508823</c:v>
                </c:pt>
                <c:pt idx="20">
                  <c:v>183.76588750008762</c:v>
                </c:pt>
                <c:pt idx="21">
                  <c:v>186.922286875087</c:v>
                </c:pt>
                <c:pt idx="22">
                  <c:v>190.07868625008638</c:v>
                </c:pt>
                <c:pt idx="23">
                  <c:v>193.23508562508576</c:v>
                </c:pt>
                <c:pt idx="24">
                  <c:v>196.39148500008514</c:v>
                </c:pt>
                <c:pt idx="25">
                  <c:v>199.54788437508452</c:v>
                </c:pt>
                <c:pt idx="26">
                  <c:v>202.7042837500839</c:v>
                </c:pt>
                <c:pt idx="27">
                  <c:v>205.86068312508328</c:v>
                </c:pt>
                <c:pt idx="28">
                  <c:v>209.01708250008267</c:v>
                </c:pt>
                <c:pt idx="29">
                  <c:v>212.17348187508205</c:v>
                </c:pt>
                <c:pt idx="30">
                  <c:v>215.32988125008143</c:v>
                </c:pt>
                <c:pt idx="31">
                  <c:v>218.48628062508081</c:v>
                </c:pt>
                <c:pt idx="32">
                  <c:v>221.64268000008019</c:v>
                </c:pt>
                <c:pt idx="33">
                  <c:v>224.79907937507957</c:v>
                </c:pt>
                <c:pt idx="34">
                  <c:v>227.95547875007895</c:v>
                </c:pt>
                <c:pt idx="35">
                  <c:v>231.11187812507833</c:v>
                </c:pt>
                <c:pt idx="36">
                  <c:v>234.26827750007772</c:v>
                </c:pt>
                <c:pt idx="37">
                  <c:v>237.4246768750771</c:v>
                </c:pt>
                <c:pt idx="38">
                  <c:v>240.58107625007648</c:v>
                </c:pt>
                <c:pt idx="39">
                  <c:v>243.73747562507586</c:v>
                </c:pt>
                <c:pt idx="40">
                  <c:v>246.89387500007524</c:v>
                </c:pt>
                <c:pt idx="41">
                  <c:v>250.05027437507462</c:v>
                </c:pt>
                <c:pt idx="42">
                  <c:v>253.206673750074</c:v>
                </c:pt>
                <c:pt idx="43">
                  <c:v>256.36307312507336</c:v>
                </c:pt>
                <c:pt idx="44">
                  <c:v>259.51947250007271</c:v>
                </c:pt>
                <c:pt idx="45">
                  <c:v>262.67587187507206</c:v>
                </c:pt>
                <c:pt idx="46">
                  <c:v>265.83227125007141</c:v>
                </c:pt>
                <c:pt idx="47">
                  <c:v>268.98867062507077</c:v>
                </c:pt>
                <c:pt idx="48">
                  <c:v>272.14507000007012</c:v>
                </c:pt>
                <c:pt idx="49">
                  <c:v>275.30146937506947</c:v>
                </c:pt>
                <c:pt idx="50">
                  <c:v>278.45786875006883</c:v>
                </c:pt>
                <c:pt idx="51">
                  <c:v>281.61426812506818</c:v>
                </c:pt>
                <c:pt idx="52">
                  <c:v>284.77066750006753</c:v>
                </c:pt>
                <c:pt idx="53">
                  <c:v>287.92706687506688</c:v>
                </c:pt>
                <c:pt idx="54">
                  <c:v>291.08346625006624</c:v>
                </c:pt>
                <c:pt idx="55">
                  <c:v>294.23986562506559</c:v>
                </c:pt>
                <c:pt idx="56">
                  <c:v>297.39626500006494</c:v>
                </c:pt>
                <c:pt idx="57">
                  <c:v>300.5526643750643</c:v>
                </c:pt>
                <c:pt idx="58">
                  <c:v>303.70906375006365</c:v>
                </c:pt>
                <c:pt idx="59">
                  <c:v>306.865463125063</c:v>
                </c:pt>
                <c:pt idx="60">
                  <c:v>310.02186250006235</c:v>
                </c:pt>
                <c:pt idx="61">
                  <c:v>313.17826187506171</c:v>
                </c:pt>
                <c:pt idx="62">
                  <c:v>316.33466125006106</c:v>
                </c:pt>
                <c:pt idx="63">
                  <c:v>319.49106062506041</c:v>
                </c:pt>
                <c:pt idx="64">
                  <c:v>322.64746000005977</c:v>
                </c:pt>
                <c:pt idx="65">
                  <c:v>325.80385937505912</c:v>
                </c:pt>
                <c:pt idx="66">
                  <c:v>328.96025875005847</c:v>
                </c:pt>
                <c:pt idx="67">
                  <c:v>332.11665812505782</c:v>
                </c:pt>
                <c:pt idx="68">
                  <c:v>335.27305750005718</c:v>
                </c:pt>
                <c:pt idx="69">
                  <c:v>338.42945687505653</c:v>
                </c:pt>
                <c:pt idx="70">
                  <c:v>341.58585625005588</c:v>
                </c:pt>
                <c:pt idx="71">
                  <c:v>344.74225562505524</c:v>
                </c:pt>
                <c:pt idx="72">
                  <c:v>347.89865500005459</c:v>
                </c:pt>
                <c:pt idx="73">
                  <c:v>351.05505437505394</c:v>
                </c:pt>
                <c:pt idx="74">
                  <c:v>354.21145375005329</c:v>
                </c:pt>
                <c:pt idx="75">
                  <c:v>357.36785312505265</c:v>
                </c:pt>
                <c:pt idx="76">
                  <c:v>360.524252500052</c:v>
                </c:pt>
                <c:pt idx="77">
                  <c:v>363.68065187505135</c:v>
                </c:pt>
                <c:pt idx="78">
                  <c:v>366.83705125005071</c:v>
                </c:pt>
                <c:pt idx="79">
                  <c:v>369.99345062505006</c:v>
                </c:pt>
                <c:pt idx="80">
                  <c:v>373.14985000004941</c:v>
                </c:pt>
                <c:pt idx="81">
                  <c:v>376.30624937504876</c:v>
                </c:pt>
                <c:pt idx="82">
                  <c:v>379.46264875004812</c:v>
                </c:pt>
                <c:pt idx="83">
                  <c:v>382.61904812504747</c:v>
                </c:pt>
                <c:pt idx="84">
                  <c:v>385.77544750004682</c:v>
                </c:pt>
                <c:pt idx="85">
                  <c:v>388.93184687504618</c:v>
                </c:pt>
                <c:pt idx="86">
                  <c:v>392.08824625004553</c:v>
                </c:pt>
                <c:pt idx="87">
                  <c:v>395.24464562504488</c:v>
                </c:pt>
                <c:pt idx="88">
                  <c:v>398.40104500004423</c:v>
                </c:pt>
                <c:pt idx="89">
                  <c:v>401.55744437504359</c:v>
                </c:pt>
                <c:pt idx="90">
                  <c:v>404.71384375004294</c:v>
                </c:pt>
                <c:pt idx="91">
                  <c:v>407.87024312504229</c:v>
                </c:pt>
                <c:pt idx="92">
                  <c:v>411.02664250004165</c:v>
                </c:pt>
                <c:pt idx="93">
                  <c:v>414.183041875041</c:v>
                </c:pt>
                <c:pt idx="94">
                  <c:v>417.33944125004035</c:v>
                </c:pt>
                <c:pt idx="95">
                  <c:v>420.4958406250397</c:v>
                </c:pt>
                <c:pt idx="96">
                  <c:v>423.65224000003906</c:v>
                </c:pt>
                <c:pt idx="97">
                  <c:v>426.80863937503841</c:v>
                </c:pt>
                <c:pt idx="98">
                  <c:v>429.96503875003776</c:v>
                </c:pt>
                <c:pt idx="99">
                  <c:v>433.12143812503712</c:v>
                </c:pt>
                <c:pt idx="100">
                  <c:v>436.27783750003647</c:v>
                </c:pt>
                <c:pt idx="101">
                  <c:v>439.43423687503582</c:v>
                </c:pt>
                <c:pt idx="102">
                  <c:v>442.59063625003517</c:v>
                </c:pt>
                <c:pt idx="103">
                  <c:v>445.74703562503453</c:v>
                </c:pt>
                <c:pt idx="104">
                  <c:v>448.90343500003388</c:v>
                </c:pt>
                <c:pt idx="105">
                  <c:v>452.05983437503323</c:v>
                </c:pt>
                <c:pt idx="106">
                  <c:v>455.21623375003259</c:v>
                </c:pt>
                <c:pt idx="107">
                  <c:v>458.37263312503194</c:v>
                </c:pt>
                <c:pt idx="108">
                  <c:v>461.52903250003129</c:v>
                </c:pt>
                <c:pt idx="109">
                  <c:v>464.68543187503064</c:v>
                </c:pt>
                <c:pt idx="110">
                  <c:v>467.84183125003</c:v>
                </c:pt>
                <c:pt idx="111">
                  <c:v>470.99823062502935</c:v>
                </c:pt>
                <c:pt idx="112">
                  <c:v>474.1546300000287</c:v>
                </c:pt>
                <c:pt idx="113">
                  <c:v>477.31102937502806</c:v>
                </c:pt>
                <c:pt idx="114">
                  <c:v>480.46742875002741</c:v>
                </c:pt>
                <c:pt idx="115">
                  <c:v>483.62382812502676</c:v>
                </c:pt>
                <c:pt idx="116">
                  <c:v>486.78022750002611</c:v>
                </c:pt>
                <c:pt idx="117">
                  <c:v>489.93662687502547</c:v>
                </c:pt>
                <c:pt idx="118">
                  <c:v>493.09302625002482</c:v>
                </c:pt>
                <c:pt idx="119">
                  <c:v>496.24942562502417</c:v>
                </c:pt>
                <c:pt idx="120">
                  <c:v>499.40582500002353</c:v>
                </c:pt>
                <c:pt idx="121">
                  <c:v>502.56222437502288</c:v>
                </c:pt>
                <c:pt idx="122">
                  <c:v>505.71862375002223</c:v>
                </c:pt>
                <c:pt idx="123">
                  <c:v>508.87502312502158</c:v>
                </c:pt>
                <c:pt idx="124">
                  <c:v>512.03142250002099</c:v>
                </c:pt>
                <c:pt idx="125">
                  <c:v>515.1878218750204</c:v>
                </c:pt>
                <c:pt idx="126">
                  <c:v>518.34422125001981</c:v>
                </c:pt>
                <c:pt idx="127">
                  <c:v>521.50062062501922</c:v>
                </c:pt>
                <c:pt idx="128">
                  <c:v>524.65702000001863</c:v>
                </c:pt>
                <c:pt idx="129">
                  <c:v>527.81341937501804</c:v>
                </c:pt>
                <c:pt idx="130">
                  <c:v>530.96981875001745</c:v>
                </c:pt>
                <c:pt idx="131">
                  <c:v>534.12621812501686</c:v>
                </c:pt>
                <c:pt idx="132">
                  <c:v>537.28261750001627</c:v>
                </c:pt>
                <c:pt idx="133">
                  <c:v>540.43901687501568</c:v>
                </c:pt>
                <c:pt idx="134">
                  <c:v>543.59541625001509</c:v>
                </c:pt>
                <c:pt idx="135">
                  <c:v>546.7518156250145</c:v>
                </c:pt>
                <c:pt idx="136">
                  <c:v>549.90821500001391</c:v>
                </c:pt>
                <c:pt idx="137">
                  <c:v>553.06461437501332</c:v>
                </c:pt>
                <c:pt idx="138">
                  <c:v>556.22101375001273</c:v>
                </c:pt>
                <c:pt idx="139">
                  <c:v>559.37741312501214</c:v>
                </c:pt>
                <c:pt idx="140">
                  <c:v>562.53381250001155</c:v>
                </c:pt>
                <c:pt idx="141">
                  <c:v>565.69021187501096</c:v>
                </c:pt>
                <c:pt idx="142">
                  <c:v>568.84661125001037</c:v>
                </c:pt>
                <c:pt idx="143">
                  <c:v>572.00301062500978</c:v>
                </c:pt>
                <c:pt idx="144">
                  <c:v>575.15941000000919</c:v>
                </c:pt>
                <c:pt idx="145">
                  <c:v>578.3158093750086</c:v>
                </c:pt>
                <c:pt idx="146">
                  <c:v>581.47220875000801</c:v>
                </c:pt>
                <c:pt idx="147">
                  <c:v>584.62860812500742</c:v>
                </c:pt>
                <c:pt idx="148">
                  <c:v>587.78500750000683</c:v>
                </c:pt>
                <c:pt idx="149">
                  <c:v>590.94140687500624</c:v>
                </c:pt>
                <c:pt idx="150">
                  <c:v>594.09780625000565</c:v>
                </c:pt>
                <c:pt idx="151">
                  <c:v>597.25420562500506</c:v>
                </c:pt>
                <c:pt idx="152">
                  <c:v>600.41060500000447</c:v>
                </c:pt>
                <c:pt idx="153">
                  <c:v>603.56700437500388</c:v>
                </c:pt>
                <c:pt idx="154">
                  <c:v>606.72340375000329</c:v>
                </c:pt>
                <c:pt idx="155">
                  <c:v>609.8798031250027</c:v>
                </c:pt>
                <c:pt idx="156">
                  <c:v>613.0362025000021</c:v>
                </c:pt>
                <c:pt idx="157">
                  <c:v>616.19260187500151</c:v>
                </c:pt>
                <c:pt idx="158">
                  <c:v>619.34900125000092</c:v>
                </c:pt>
                <c:pt idx="159" formatCode="0.00">
                  <c:v>625.66179999999997</c:v>
                </c:pt>
              </c:numCache>
            </c:numRef>
          </c:xVal>
          <c:yVal>
            <c:numRef>
              <c:f>'3D'!$F$8:$F$1000</c:f>
              <c:numCache>
                <c:formatCode>General</c:formatCode>
                <c:ptCount val="993"/>
                <c:pt idx="0">
                  <c:v>2.2467886844829135E-4</c:v>
                </c:pt>
                <c:pt idx="1">
                  <c:v>39.800681719728338</c:v>
                </c:pt>
                <c:pt idx="2">
                  <c:v>56.109382607819995</c:v>
                </c:pt>
                <c:pt idx="3">
                  <c:v>68.501866061278733</c:v>
                </c:pt>
                <c:pt idx="4">
                  <c:v>78.846831116380386</c:v>
                </c:pt>
                <c:pt idx="5">
                  <c:v>87.870439775180742</c:v>
                </c:pt>
                <c:pt idx="6">
                  <c:v>95.946234326539994</c:v>
                </c:pt>
                <c:pt idx="7">
                  <c:v>103.29675630228658</c:v>
                </c:pt>
                <c:pt idx="8">
                  <c:v>110.06740720883569</c:v>
                </c:pt>
                <c:pt idx="9">
                  <c:v>116.35945463411358</c:v>
                </c:pt>
                <c:pt idx="10">
                  <c:v>122.24682213371447</c:v>
                </c:pt>
                <c:pt idx="11">
                  <c:v>127.78545553703172</c:v>
                </c:pt>
                <c:pt idx="12">
                  <c:v>133.01892368303245</c:v>
                </c:pt>
                <c:pt idx="13">
                  <c:v>137.98195445328756</c:v>
                </c:pt>
                <c:pt idx="14">
                  <c:v>142.70276709887875</c:v>
                </c:pt>
                <c:pt idx="15">
                  <c:v>147.2046670679145</c:v>
                </c:pt>
                <c:pt idx="16">
                  <c:v>151.50717000012006</c:v>
                </c:pt>
                <c:pt idx="17">
                  <c:v>155.62681453491882</c:v>
                </c:pt>
                <c:pt idx="18">
                  <c:v>159.57776326637043</c:v>
                </c:pt>
                <c:pt idx="19">
                  <c:v>163.37225572869008</c:v>
                </c:pt>
                <c:pt idx="20">
                  <c:v>167.02095569309338</c:v>
                </c:pt>
                <c:pt idx="21">
                  <c:v>170.53322147124013</c:v>
                </c:pt>
                <c:pt idx="22">
                  <c:v>173.91731913772935</c:v>
                </c:pt>
                <c:pt idx="23">
                  <c:v>177.18059276546506</c:v>
                </c:pt>
                <c:pt idx="24">
                  <c:v>180.32960182776247</c:v>
                </c:pt>
                <c:pt idx="25">
                  <c:v>183.37023320039748</c:v>
                </c:pt>
                <c:pt idx="26">
                  <c:v>186.30779328452138</c:v>
                </c:pt>
                <c:pt idx="27">
                  <c:v>189.14708440549316</c:v>
                </c:pt>
                <c:pt idx="28">
                  <c:v>191.89246865268206</c:v>
                </c:pt>
                <c:pt idx="29">
                  <c:v>194.5479215980304</c:v>
                </c:pt>
                <c:pt idx="30">
                  <c:v>197.11707779027472</c:v>
                </c:pt>
                <c:pt idx="31">
                  <c:v>199.60326951483546</c:v>
                </c:pt>
                <c:pt idx="32">
                  <c:v>202.00956000006011</c:v>
                </c:pt>
                <c:pt idx="33">
                  <c:v>204.33877201303412</c:v>
                </c:pt>
                <c:pt idx="34">
                  <c:v>206.59351260420203</c:v>
                </c:pt>
                <c:pt idx="35">
                  <c:v>208.77619461629587</c:v>
                </c:pt>
                <c:pt idx="36">
                  <c:v>210.88905545985861</c:v>
                </c:pt>
                <c:pt idx="37">
                  <c:v>212.93417356782399</c:v>
                </c:pt>
                <c:pt idx="38">
                  <c:v>214.91348286983782</c:v>
                </c:pt>
                <c:pt idx="39">
                  <c:v>216.82878556927574</c:v>
                </c:pt>
                <c:pt idx="40">
                  <c:v>218.6817634591894</c:v>
                </c:pt>
                <c:pt idx="41">
                  <c:v>220.47398797537491</c:v>
                </c:pt>
                <c:pt idx="42">
                  <c:v>222.20692915361951</c:v>
                </c:pt>
                <c:pt idx="43">
                  <c:v>223.88196363255477</c:v>
                </c:pt>
                <c:pt idx="44">
                  <c:v>225.50038182235193</c:v>
                </c:pt>
                <c:pt idx="45">
                  <c:v>227.06339434187853</c:v>
                </c:pt>
                <c:pt idx="46">
                  <c:v>228.57213781223501</c:v>
                </c:pt>
                <c:pt idx="47">
                  <c:v>230.02768008225945</c:v>
                </c:pt>
                <c:pt idx="48">
                  <c:v>231.43102495121144</c:v>
                </c:pt>
                <c:pt idx="49">
                  <c:v>232.78311644507468</c:v>
                </c:pt>
                <c:pt idx="50">
                  <c:v>234.08484269547478</c:v>
                </c:pt>
                <c:pt idx="51">
                  <c:v>235.3370394638722</c:v>
                </c:pt>
                <c:pt idx="52">
                  <c:v>236.54049334827667</c:v>
                </c:pt>
                <c:pt idx="53">
                  <c:v>237.69594470508559</c:v>
                </c:pt>
                <c:pt idx="54">
                  <c:v>238.80409031465751</c:v>
                </c:pt>
                <c:pt idx="55">
                  <c:v>239.86558581578578</c:v>
                </c:pt>
                <c:pt idx="56">
                  <c:v>240.88104793125612</c:v>
                </c:pt>
                <c:pt idx="57">
                  <c:v>241.85105650408295</c:v>
                </c:pt>
                <c:pt idx="58">
                  <c:v>242.77615636176699</c:v>
                </c:pt>
                <c:pt idx="59">
                  <c:v>243.65685902394821</c:v>
                </c:pt>
                <c:pt idx="60">
                  <c:v>244.49364426710608</c:v>
                </c:pt>
                <c:pt idx="61">
                  <c:v>245.28696155844739</c:v>
                </c:pt>
                <c:pt idx="62">
                  <c:v>246.03723136978942</c:v>
                </c:pt>
                <c:pt idx="63">
                  <c:v>246.74484638107108</c:v>
                </c:pt>
                <c:pt idx="64">
                  <c:v>247.41017258208367</c:v>
                </c:pt>
                <c:pt idx="65">
                  <c:v>248.03355028008912</c:v>
                </c:pt>
                <c:pt idx="66">
                  <c:v>248.61529502016882</c:v>
                </c:pt>
                <c:pt idx="67">
                  <c:v>249.15569842441226</c:v>
                </c:pt>
                <c:pt idx="68">
                  <c:v>249.6550289553943</c:v>
                </c:pt>
                <c:pt idx="69">
                  <c:v>250.11353260879721</c:v>
                </c:pt>
                <c:pt idx="70">
                  <c:v>250.53143353949815</c:v>
                </c:pt>
                <c:pt idx="71">
                  <c:v>250.90893462495728</c:v>
                </c:pt>
                <c:pt idx="72">
                  <c:v>251.24621796930043</c:v>
                </c:pt>
                <c:pt idx="73">
                  <c:v>251.54344535108513</c:v>
                </c:pt>
                <c:pt idx="74">
                  <c:v>251.80075861736893</c:v>
                </c:pt>
                <c:pt idx="75">
                  <c:v>252.01828002635372</c:v>
                </c:pt>
                <c:pt idx="76">
                  <c:v>252.19611254056198</c:v>
                </c:pt>
                <c:pt idx="77">
                  <c:v>252.33434007220055</c:v>
                </c:pt>
                <c:pt idx="78">
                  <c:v>252.43302768208667</c:v>
                </c:pt>
                <c:pt idx="79">
                  <c:v>252.49222173324134</c:v>
                </c:pt>
                <c:pt idx="80">
                  <c:v>252.51194999999998</c:v>
                </c:pt>
                <c:pt idx="81">
                  <c:v>252.49222173324011</c:v>
                </c:pt>
                <c:pt idx="82">
                  <c:v>252.43302768208417</c:v>
                </c:pt>
                <c:pt idx="83">
                  <c:v>252.33434007219685</c:v>
                </c:pt>
                <c:pt idx="84">
                  <c:v>252.19611254055701</c:v>
                </c:pt>
                <c:pt idx="85">
                  <c:v>252.01828002634753</c:v>
                </c:pt>
                <c:pt idx="86">
                  <c:v>251.80075861736151</c:v>
                </c:pt>
                <c:pt idx="87">
                  <c:v>251.54344535107646</c:v>
                </c:pt>
                <c:pt idx="88">
                  <c:v>251.24621796929048</c:v>
                </c:pt>
                <c:pt idx="89">
                  <c:v>250.90893462494611</c:v>
                </c:pt>
                <c:pt idx="90">
                  <c:v>250.5314335394857</c:v>
                </c:pt>
                <c:pt idx="91">
                  <c:v>250.11353260878349</c:v>
                </c:pt>
                <c:pt idx="92">
                  <c:v>249.65502895537929</c:v>
                </c:pt>
                <c:pt idx="93">
                  <c:v>249.15569842439598</c:v>
                </c:pt>
                <c:pt idx="94">
                  <c:v>248.61529502015125</c:v>
                </c:pt>
                <c:pt idx="95">
                  <c:v>248.03355028007027</c:v>
                </c:pt>
                <c:pt idx="96">
                  <c:v>247.4101725820635</c:v>
                </c:pt>
                <c:pt idx="97">
                  <c:v>246.74484638104957</c:v>
                </c:pt>
                <c:pt idx="98">
                  <c:v>246.03723136976663</c:v>
                </c:pt>
                <c:pt idx="99">
                  <c:v>245.28696155842323</c:v>
                </c:pt>
                <c:pt idx="100">
                  <c:v>244.49364426708055</c:v>
                </c:pt>
                <c:pt idx="101">
                  <c:v>243.65685902392133</c:v>
                </c:pt>
                <c:pt idx="102">
                  <c:v>242.77615636173874</c:v>
                </c:pt>
                <c:pt idx="103">
                  <c:v>241.85105650405328</c:v>
                </c:pt>
                <c:pt idx="104">
                  <c:v>240.88104793122505</c:v>
                </c:pt>
                <c:pt idx="105">
                  <c:v>239.86558581575329</c:v>
                </c:pt>
                <c:pt idx="106">
                  <c:v>238.80409031462355</c:v>
                </c:pt>
                <c:pt idx="107">
                  <c:v>237.69594470505015</c:v>
                </c:pt>
                <c:pt idx="108">
                  <c:v>236.54049334823975</c:v>
                </c:pt>
                <c:pt idx="109">
                  <c:v>235.33703946383378</c:v>
                </c:pt>
                <c:pt idx="110">
                  <c:v>234.08484269543482</c:v>
                </c:pt>
                <c:pt idx="111">
                  <c:v>232.78311644503316</c:v>
                </c:pt>
                <c:pt idx="112">
                  <c:v>231.43102495116833</c:v>
                </c:pt>
                <c:pt idx="113">
                  <c:v>230.02768008221474</c:v>
                </c:pt>
                <c:pt idx="114">
                  <c:v>228.57213781218866</c:v>
                </c:pt>
                <c:pt idx="115">
                  <c:v>227.06339434183047</c:v>
                </c:pt>
                <c:pt idx="116">
                  <c:v>225.50038182230213</c:v>
                </c:pt>
                <c:pt idx="117">
                  <c:v>223.88196363250324</c:v>
                </c:pt>
                <c:pt idx="118">
                  <c:v>222.20692915356616</c:v>
                </c:pt>
                <c:pt idx="119">
                  <c:v>220.47398797531977</c:v>
                </c:pt>
                <c:pt idx="120">
                  <c:v>218.68176345913238</c:v>
                </c:pt>
                <c:pt idx="121">
                  <c:v>216.82878556921685</c:v>
                </c:pt>
                <c:pt idx="122">
                  <c:v>214.91348286977694</c:v>
                </c:pt>
                <c:pt idx="123">
                  <c:v>212.93417356776112</c:v>
                </c:pt>
                <c:pt idx="124">
                  <c:v>210.88905545979361</c:v>
                </c:pt>
                <c:pt idx="125">
                  <c:v>208.77619461622871</c:v>
                </c:pt>
                <c:pt idx="126">
                  <c:v>206.59351260413266</c:v>
                </c:pt>
                <c:pt idx="127">
                  <c:v>204.33877201296241</c:v>
                </c:pt>
                <c:pt idx="128">
                  <c:v>202.00955999998601</c:v>
                </c:pt>
                <c:pt idx="129">
                  <c:v>199.60326951475889</c:v>
                </c:pt>
                <c:pt idx="130">
                  <c:v>197.11707779019557</c:v>
                </c:pt>
                <c:pt idx="131">
                  <c:v>194.5479215979486</c:v>
                </c:pt>
                <c:pt idx="132">
                  <c:v>191.89246865259744</c:v>
                </c:pt>
                <c:pt idx="133">
                  <c:v>189.14708440540565</c:v>
                </c:pt>
                <c:pt idx="134">
                  <c:v>186.30779328443083</c:v>
                </c:pt>
                <c:pt idx="135">
                  <c:v>183.37023320030374</c:v>
                </c:pt>
                <c:pt idx="136">
                  <c:v>180.32960182766541</c:v>
                </c:pt>
                <c:pt idx="137">
                  <c:v>177.18059276536451</c:v>
                </c:pt>
                <c:pt idx="138">
                  <c:v>173.91731913762504</c:v>
                </c:pt>
                <c:pt idx="139">
                  <c:v>170.53322147113187</c:v>
                </c:pt>
                <c:pt idx="140">
                  <c:v>167.02095569298098</c:v>
                </c:pt>
                <c:pt idx="141">
                  <c:v>163.37225572857321</c:v>
                </c:pt>
                <c:pt idx="142">
                  <c:v>159.57776326624878</c:v>
                </c:pt>
                <c:pt idx="143">
                  <c:v>155.62681453479203</c:v>
                </c:pt>
                <c:pt idx="144">
                  <c:v>151.50716999998772</c:v>
                </c:pt>
                <c:pt idx="145">
                  <c:v>147.20466706777614</c:v>
                </c:pt>
                <c:pt idx="146">
                  <c:v>142.7027670987338</c:v>
                </c:pt>
                <c:pt idx="147">
                  <c:v>137.9819544531353</c:v>
                </c:pt>
                <c:pt idx="148">
                  <c:v>133.01892368287213</c:v>
                </c:pt>
                <c:pt idx="149">
                  <c:v>127.78545553686233</c:v>
                </c:pt>
                <c:pt idx="150">
                  <c:v>122.24682213353478</c:v>
                </c:pt>
                <c:pt idx="151">
                  <c:v>116.35945463392204</c:v>
                </c:pt>
                <c:pt idx="152">
                  <c:v>110.0674072086303</c:v>
                </c:pt>
                <c:pt idx="153">
                  <c:v>103.29675630206464</c:v>
                </c:pt>
                <c:pt idx="154">
                  <c:v>95.946234326297699</c:v>
                </c:pt>
                <c:pt idx="155">
                  <c:v>87.870439774912498</c:v>
                </c:pt>
                <c:pt idx="156">
                  <c:v>78.846831116077382</c:v>
                </c:pt>
                <c:pt idx="157">
                  <c:v>68.501866060925252</c:v>
                </c:pt>
                <c:pt idx="158">
                  <c:v>56.109382607382734</c:v>
                </c:pt>
                <c:pt idx="159">
                  <c:v>3.814697265625E-6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E-4FD8-94B0-FF88F831C507}"/>
            </c:ext>
          </c:extLst>
        </c:ser>
        <c:ser>
          <c:idx val="2"/>
          <c:order val="2"/>
          <c:tx>
            <c:strRef>
              <c:f>'3D'!$H$6</c:f>
              <c:strCache>
                <c:ptCount val="1"/>
                <c:pt idx="0">
                  <c:v>Circulo 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'3D'!$H$8:$H$200</c:f>
              <c:numCache>
                <c:formatCode>General</c:formatCode>
                <c:ptCount val="193"/>
                <c:pt idx="0" formatCode="0.000000000">
                  <c:v>203.70020000099998</c:v>
                </c:pt>
                <c:pt idx="1">
                  <c:v>208.97472000098747</c:v>
                </c:pt>
                <c:pt idx="2">
                  <c:v>214.24924000097496</c:v>
                </c:pt>
                <c:pt idx="3">
                  <c:v>219.52376000096245</c:v>
                </c:pt>
                <c:pt idx="4">
                  <c:v>224.79828000094994</c:v>
                </c:pt>
                <c:pt idx="5">
                  <c:v>230.07280000093743</c:v>
                </c:pt>
                <c:pt idx="6">
                  <c:v>235.34732000092492</c:v>
                </c:pt>
                <c:pt idx="7">
                  <c:v>240.62184000091241</c:v>
                </c:pt>
                <c:pt idx="8">
                  <c:v>245.8963600008999</c:v>
                </c:pt>
                <c:pt idx="9">
                  <c:v>251.17088000088739</c:v>
                </c:pt>
                <c:pt idx="10">
                  <c:v>256.44540000087488</c:v>
                </c:pt>
                <c:pt idx="11">
                  <c:v>261.71992000086237</c:v>
                </c:pt>
                <c:pt idx="12">
                  <c:v>266.99444000084986</c:v>
                </c:pt>
                <c:pt idx="13">
                  <c:v>272.26896000083735</c:v>
                </c:pt>
                <c:pt idx="14">
                  <c:v>277.54348000082484</c:v>
                </c:pt>
                <c:pt idx="15">
                  <c:v>282.81800000081233</c:v>
                </c:pt>
                <c:pt idx="16">
                  <c:v>288.09252000079982</c:v>
                </c:pt>
                <c:pt idx="17">
                  <c:v>293.36704000078731</c:v>
                </c:pt>
                <c:pt idx="18">
                  <c:v>298.6415600007748</c:v>
                </c:pt>
                <c:pt idx="19">
                  <c:v>303.91608000076229</c:v>
                </c:pt>
                <c:pt idx="20">
                  <c:v>309.19060000074978</c:v>
                </c:pt>
                <c:pt idx="21">
                  <c:v>314.46512000073727</c:v>
                </c:pt>
                <c:pt idx="22">
                  <c:v>319.73964000072476</c:v>
                </c:pt>
                <c:pt idx="23">
                  <c:v>325.01416000071225</c:v>
                </c:pt>
                <c:pt idx="24">
                  <c:v>330.28868000069974</c:v>
                </c:pt>
                <c:pt idx="25">
                  <c:v>335.56320000068723</c:v>
                </c:pt>
                <c:pt idx="26">
                  <c:v>340.83772000067472</c:v>
                </c:pt>
                <c:pt idx="27">
                  <c:v>346.11224000066221</c:v>
                </c:pt>
                <c:pt idx="28">
                  <c:v>351.3867600006497</c:v>
                </c:pt>
                <c:pt idx="29">
                  <c:v>356.66128000063719</c:v>
                </c:pt>
                <c:pt idx="30">
                  <c:v>361.93580000062468</c:v>
                </c:pt>
                <c:pt idx="31">
                  <c:v>367.21032000061217</c:v>
                </c:pt>
                <c:pt idx="32">
                  <c:v>372.48484000059966</c:v>
                </c:pt>
                <c:pt idx="33">
                  <c:v>377.75936000058715</c:v>
                </c:pt>
                <c:pt idx="34">
                  <c:v>383.03388000057464</c:v>
                </c:pt>
                <c:pt idx="35">
                  <c:v>388.30840000056213</c:v>
                </c:pt>
                <c:pt idx="36">
                  <c:v>393.58292000054962</c:v>
                </c:pt>
                <c:pt idx="37">
                  <c:v>398.85744000053711</c:v>
                </c:pt>
                <c:pt idx="38">
                  <c:v>404.1319600005246</c:v>
                </c:pt>
                <c:pt idx="39">
                  <c:v>409.40648000051209</c:v>
                </c:pt>
                <c:pt idx="40">
                  <c:v>414.68100000049958</c:v>
                </c:pt>
                <c:pt idx="41">
                  <c:v>419.95552000048707</c:v>
                </c:pt>
                <c:pt idx="42">
                  <c:v>425.23004000047456</c:v>
                </c:pt>
                <c:pt idx="43">
                  <c:v>430.50456000046205</c:v>
                </c:pt>
                <c:pt idx="44">
                  <c:v>435.77908000044954</c:v>
                </c:pt>
                <c:pt idx="45">
                  <c:v>441.05360000043703</c:v>
                </c:pt>
                <c:pt idx="46">
                  <c:v>446.32812000042452</c:v>
                </c:pt>
                <c:pt idx="47">
                  <c:v>451.60264000041201</c:v>
                </c:pt>
                <c:pt idx="48">
                  <c:v>456.8771600003995</c:v>
                </c:pt>
                <c:pt idx="49">
                  <c:v>462.15168000038699</c:v>
                </c:pt>
                <c:pt idx="50">
                  <c:v>467.42620000037448</c:v>
                </c:pt>
                <c:pt idx="51">
                  <c:v>472.70072000036197</c:v>
                </c:pt>
                <c:pt idx="52">
                  <c:v>477.97524000034946</c:v>
                </c:pt>
                <c:pt idx="53">
                  <c:v>483.24976000033695</c:v>
                </c:pt>
                <c:pt idx="54">
                  <c:v>488.52428000032444</c:v>
                </c:pt>
                <c:pt idx="55">
                  <c:v>493.79880000031193</c:v>
                </c:pt>
                <c:pt idx="56">
                  <c:v>499.07332000029942</c:v>
                </c:pt>
                <c:pt idx="57">
                  <c:v>504.34784000028691</c:v>
                </c:pt>
                <c:pt idx="58">
                  <c:v>509.6223600002744</c:v>
                </c:pt>
                <c:pt idx="59">
                  <c:v>514.89688000026194</c:v>
                </c:pt>
                <c:pt idx="60">
                  <c:v>520.17140000024949</c:v>
                </c:pt>
                <c:pt idx="61">
                  <c:v>525.44592000023704</c:v>
                </c:pt>
                <c:pt idx="62">
                  <c:v>530.72044000022458</c:v>
                </c:pt>
                <c:pt idx="63">
                  <c:v>535.99496000021213</c:v>
                </c:pt>
                <c:pt idx="64">
                  <c:v>541.26948000019968</c:v>
                </c:pt>
                <c:pt idx="65">
                  <c:v>546.54400000018722</c:v>
                </c:pt>
                <c:pt idx="66">
                  <c:v>551.81852000017477</c:v>
                </c:pt>
                <c:pt idx="67">
                  <c:v>557.09304000016232</c:v>
                </c:pt>
                <c:pt idx="68">
                  <c:v>562.36756000014987</c:v>
                </c:pt>
                <c:pt idx="69">
                  <c:v>567.64208000013741</c:v>
                </c:pt>
                <c:pt idx="70">
                  <c:v>572.91660000012496</c:v>
                </c:pt>
                <c:pt idx="71">
                  <c:v>578.19112000011251</c:v>
                </c:pt>
                <c:pt idx="72">
                  <c:v>583.46564000010005</c:v>
                </c:pt>
                <c:pt idx="73">
                  <c:v>588.7401600000876</c:v>
                </c:pt>
                <c:pt idx="74">
                  <c:v>594.01468000007515</c:v>
                </c:pt>
                <c:pt idx="75">
                  <c:v>599.28920000006269</c:v>
                </c:pt>
                <c:pt idx="76">
                  <c:v>604.56372000005024</c:v>
                </c:pt>
                <c:pt idx="77">
                  <c:v>609.83824000003779</c:v>
                </c:pt>
                <c:pt idx="78">
                  <c:v>615.11276000002533</c:v>
                </c:pt>
                <c:pt idx="79" formatCode="0.00">
                  <c:v>625.66179999999997</c:v>
                </c:pt>
              </c:numCache>
            </c:numRef>
          </c:xVal>
          <c:yVal>
            <c:numRef>
              <c:f>'3D'!$I$8:$I$200</c:f>
              <c:numCache>
                <c:formatCode>General</c:formatCode>
                <c:ptCount val="193"/>
                <c:pt idx="0">
                  <c:v>6.4958593417418879E-4</c:v>
                </c:pt>
                <c:pt idx="1">
                  <c:v>46.880959222352317</c:v>
                </c:pt>
                <c:pt idx="2">
                  <c:v>65.878733687990959</c:v>
                </c:pt>
                <c:pt idx="3">
                  <c:v>80.165763544034604</c:v>
                </c:pt>
                <c:pt idx="4">
                  <c:v>91.964398624698035</c:v>
                </c:pt>
                <c:pt idx="5">
                  <c:v>102.14064059788407</c:v>
                </c:pt>
                <c:pt idx="6">
                  <c:v>111.1410328664861</c:v>
                </c:pt>
                <c:pt idx="7">
                  <c:v>119.23215501303343</c:v>
                </c:pt>
                <c:pt idx="8">
                  <c:v>126.58848000119988</c:v>
                </c:pt>
                <c:pt idx="9">
                  <c:v>133.33168650593078</c:v>
                </c:pt>
                <c:pt idx="10">
                  <c:v>139.5506820533561</c:v>
                </c:pt>
                <c:pt idx="11">
                  <c:v>145.31278668492124</c:v>
                </c:pt>
                <c:pt idx="12">
                  <c:v>150.67042830050437</c:v>
                </c:pt>
                <c:pt idx="13">
                  <c:v>155.66537454397783</c:v>
                </c:pt>
                <c:pt idx="14">
                  <c:v>160.33152708408861</c:v>
                </c:pt>
                <c:pt idx="15">
                  <c:v>164.69683421321199</c:v>
                </c:pt>
                <c:pt idx="16">
                  <c:v>168.78464000059986</c:v>
                </c:pt>
                <c:pt idx="17">
                  <c:v>172.61466066921844</c:v>
                </c:pt>
                <c:pt idx="18">
                  <c:v>176.2037069227155</c:v>
                </c:pt>
                <c:pt idx="19">
                  <c:v>179.56622863501497</c:v>
                </c:pt>
                <c:pt idx="20">
                  <c:v>182.71473251119679</c:v>
                </c:pt>
                <c:pt idx="21">
                  <c:v>185.66010708984678</c:v>
                </c:pt>
                <c:pt idx="22">
                  <c:v>188.41187895174767</c:v>
                </c:pt>
                <c:pt idx="23">
                  <c:v>190.97841703496792</c:v>
                </c:pt>
                <c:pt idx="24">
                  <c:v>193.36709723677322</c:v>
                </c:pt>
                <c:pt idx="25">
                  <c:v>195.58443622105708</c:v>
                </c:pt>
                <c:pt idx="26">
                  <c:v>197.63620105532601</c:v>
                </c:pt>
                <c:pt idx="27">
                  <c:v>199.52749966055609</c:v>
                </c:pt>
                <c:pt idx="28">
                  <c:v>201.26285586651264</c:v>
                </c:pt>
                <c:pt idx="29">
                  <c:v>202.84627198900043</c:v>
                </c:pt>
                <c:pt idx="30">
                  <c:v>204.28128119254075</c:v>
                </c:pt>
                <c:pt idx="31">
                  <c:v>205.57099140938081</c:v>
                </c:pt>
                <c:pt idx="32">
                  <c:v>206.71812220979805</c:v>
                </c:pt>
                <c:pt idx="33">
                  <c:v>207.72503572846907</c:v>
                </c:pt>
                <c:pt idx="34">
                  <c:v>208.59376252510998</c:v>
                </c:pt>
                <c:pt idx="35">
                  <c:v>209.32602307861688</c:v>
                </c:pt>
                <c:pt idx="36">
                  <c:v>209.92324547075961</c:v>
                </c:pt>
                <c:pt idx="37">
                  <c:v>210.38657969933203</c:v>
                </c:pt>
                <c:pt idx="38">
                  <c:v>210.71690896491782</c:v>
                </c:pt>
                <c:pt idx="39">
                  <c:v>210.91485819499536</c:v>
                </c:pt>
                <c:pt idx="40">
                  <c:v>210.98079999999999</c:v>
                </c:pt>
                <c:pt idx="41">
                  <c:v>210.91485819497038</c:v>
                </c:pt>
                <c:pt idx="42">
                  <c:v>210.7169089648678</c:v>
                </c:pt>
                <c:pt idx="43">
                  <c:v>210.38657969925688</c:v>
                </c:pt>
                <c:pt idx="44">
                  <c:v>209.92324547065917</c:v>
                </c:pt>
                <c:pt idx="45">
                  <c:v>209.326023078491</c:v>
                </c:pt>
                <c:pt idx="46">
                  <c:v>208.59376252495838</c:v>
                </c:pt>
                <c:pt idx="47">
                  <c:v>207.72503572829149</c:v>
                </c:pt>
                <c:pt idx="48">
                  <c:v>206.7181222095941</c:v>
                </c:pt>
                <c:pt idx="49">
                  <c:v>205.57099140915008</c:v>
                </c:pt>
                <c:pt idx="50">
                  <c:v>204.28128119228273</c:v>
                </c:pt>
                <c:pt idx="51">
                  <c:v>202.84627198871462</c:v>
                </c:pt>
                <c:pt idx="52">
                  <c:v>201.26285586619841</c:v>
                </c:pt>
                <c:pt idx="53">
                  <c:v>199.52749966021273</c:v>
                </c:pt>
                <c:pt idx="54">
                  <c:v>197.63620105495269</c:v>
                </c:pt>
                <c:pt idx="55">
                  <c:v>195.58443622065289</c:v>
                </c:pt>
                <c:pt idx="56">
                  <c:v>193.36709723633712</c:v>
                </c:pt>
                <c:pt idx="57">
                  <c:v>190.97841703449882</c:v>
                </c:pt>
                <c:pt idx="58">
                  <c:v>188.41187895124418</c:v>
                </c:pt>
                <c:pt idx="59">
                  <c:v>185.66010708930742</c:v>
                </c:pt>
                <c:pt idx="60">
                  <c:v>182.71473251061983</c:v>
                </c:pt>
                <c:pt idx="61">
                  <c:v>179.56622863439853</c:v>
                </c:pt>
                <c:pt idx="62">
                  <c:v>176.20370692205734</c:v>
                </c:pt>
                <c:pt idx="63">
                  <c:v>172.614660668516</c:v>
                </c:pt>
                <c:pt idx="64">
                  <c:v>168.78463999985024</c:v>
                </c:pt>
                <c:pt idx="65">
                  <c:v>164.69683421241169</c:v>
                </c:pt>
                <c:pt idx="66">
                  <c:v>160.33152708323357</c:v>
                </c:pt>
                <c:pt idx="67">
                  <c:v>155.66537454306325</c:v>
                </c:pt>
                <c:pt idx="68">
                  <c:v>150.67042829952442</c:v>
                </c:pt>
                <c:pt idx="69">
                  <c:v>145.31278668386881</c:v>
                </c:pt>
                <c:pt idx="70">
                  <c:v>139.55068205222233</c:v>
                </c:pt>
                <c:pt idx="71">
                  <c:v>133.33168650470449</c:v>
                </c:pt>
                <c:pt idx="72">
                  <c:v>126.58847999986656</c:v>
                </c:pt>
                <c:pt idx="73">
                  <c:v>119.23215501157352</c:v>
                </c:pt>
                <c:pt idx="74">
                  <c:v>111.14103286487237</c:v>
                </c:pt>
                <c:pt idx="75">
                  <c:v>102.14064059607638</c:v>
                </c:pt>
                <c:pt idx="76">
                  <c:v>91.964398622632842</c:v>
                </c:pt>
                <c:pt idx="77">
                  <c:v>80.165763541599475</c:v>
                </c:pt>
                <c:pt idx="78">
                  <c:v>65.878733684947491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E-4FD8-94B0-FF88F831C507}"/>
            </c:ext>
          </c:extLst>
        </c:ser>
        <c:ser>
          <c:idx val="3"/>
          <c:order val="3"/>
          <c:tx>
            <c:strRef>
              <c:f>'3D'!$K$6</c:f>
              <c:strCache>
                <c:ptCount val="1"/>
                <c:pt idx="0">
                  <c:v>Linea s1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'3D'!$K$8:$K$11</c:f>
              <c:numCache>
                <c:formatCode>0.00</c:formatCode>
                <c:ptCount val="4"/>
                <c:pt idx="0">
                  <c:v>625.66179999999997</c:v>
                </c:pt>
                <c:pt idx="1">
                  <c:v>625.66179999999997</c:v>
                </c:pt>
                <c:pt idx="2">
                  <c:v>625.66179999999997</c:v>
                </c:pt>
                <c:pt idx="3">
                  <c:v>625.66179999999997</c:v>
                </c:pt>
              </c:numCache>
            </c:numRef>
          </c:xVal>
          <c:yVal>
            <c:numRef>
              <c:f>'3D'!$L$8:$L$11</c:f>
              <c:numCache>
                <c:formatCode>0.00</c:formatCode>
                <c:ptCount val="4"/>
                <c:pt idx="0">
                  <c:v>0</c:v>
                </c:pt>
                <c:pt idx="1">
                  <c:v>126.25597499999999</c:v>
                </c:pt>
                <c:pt idx="2">
                  <c:v>252.51194999999998</c:v>
                </c:pt>
                <c:pt idx="3">
                  <c:v>303.01433999999995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6E-4FD8-94B0-FF88F831C507}"/>
            </c:ext>
          </c:extLst>
        </c:ser>
        <c:ser>
          <c:idx val="4"/>
          <c:order val="4"/>
          <c:tx>
            <c:strRef>
              <c:f>'3D'!$M$6</c:f>
              <c:strCache>
                <c:ptCount val="1"/>
                <c:pt idx="0">
                  <c:v>Linea s3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'3D'!$M$8:$M$11</c:f>
              <c:numCache>
                <c:formatCode>0.00</c:formatCode>
                <c:ptCount val="4"/>
                <c:pt idx="0">
                  <c:v>120.6379</c:v>
                </c:pt>
                <c:pt idx="1">
                  <c:v>120.6379</c:v>
                </c:pt>
                <c:pt idx="2">
                  <c:v>120.6379</c:v>
                </c:pt>
                <c:pt idx="3">
                  <c:v>120.6379</c:v>
                </c:pt>
              </c:numCache>
            </c:numRef>
          </c:xVal>
          <c:yVal>
            <c:numRef>
              <c:f>'3D'!$N$8:$N$11</c:f>
              <c:numCache>
                <c:formatCode>0.00</c:formatCode>
                <c:ptCount val="4"/>
                <c:pt idx="0">
                  <c:v>0</c:v>
                </c:pt>
                <c:pt idx="1">
                  <c:v>126.25597499999999</c:v>
                </c:pt>
                <c:pt idx="2">
                  <c:v>252.51194999999998</c:v>
                </c:pt>
                <c:pt idx="3">
                  <c:v>303.01433999999995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6E-4FD8-94B0-FF88F831C507}"/>
            </c:ext>
          </c:extLst>
        </c:ser>
        <c:ser>
          <c:idx val="5"/>
          <c:order val="5"/>
          <c:tx>
            <c:strRef>
              <c:f>'3D'!$O$6</c:f>
              <c:strCache>
                <c:ptCount val="1"/>
                <c:pt idx="0">
                  <c:v>Línea a</c:v>
                </c:pt>
              </c:strCache>
            </c:strRef>
          </c:tx>
          <c:spPr>
            <a:ln w="63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'3D'!$O$8:$O$11</c:f>
              <c:numCache>
                <c:formatCode>0.00</c:formatCode>
                <c:ptCount val="4"/>
                <c:pt idx="0">
                  <c:v>594.32891478147417</c:v>
                </c:pt>
                <c:pt idx="1">
                  <c:v>602.16213608610565</c:v>
                </c:pt>
                <c:pt idx="2">
                  <c:v>609.99535739073713</c:v>
                </c:pt>
                <c:pt idx="3">
                  <c:v>625.66179999999997</c:v>
                </c:pt>
              </c:numCache>
            </c:numRef>
          </c:xVal>
          <c:yVal>
            <c:numRef>
              <c:f>'3D'!$P$8:$P$11</c:f>
              <c:numCache>
                <c:formatCode>0.00</c:formatCode>
                <c:ptCount val="4"/>
                <c:pt idx="0">
                  <c:v>121.82818309075671</c:v>
                </c:pt>
                <c:pt idx="1">
                  <c:v>91.371137318067412</c:v>
                </c:pt>
                <c:pt idx="2">
                  <c:v>60.914091545378135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6E-4FD8-94B0-FF88F831C507}"/>
            </c:ext>
          </c:extLst>
        </c:ser>
        <c:ser>
          <c:idx val="6"/>
          <c:order val="6"/>
          <c:tx>
            <c:strRef>
              <c:f>'3D'!$Q$6</c:f>
              <c:strCache>
                <c:ptCount val="1"/>
                <c:pt idx="0">
                  <c:v>Línea g</c:v>
                </c:pt>
              </c:strCache>
            </c:strRef>
          </c:tx>
          <c:spPr>
            <a:ln w="635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'3D'!$Q$8:$Q$11</c:f>
              <c:numCache>
                <c:formatCode>0.00</c:formatCode>
                <c:ptCount val="4"/>
                <c:pt idx="0">
                  <c:v>120.6379</c:v>
                </c:pt>
                <c:pt idx="1">
                  <c:v>242.25205779493496</c:v>
                </c:pt>
                <c:pt idx="2">
                  <c:v>363.86621558986991</c:v>
                </c:pt>
                <c:pt idx="3">
                  <c:v>607.09453117973987</c:v>
                </c:pt>
              </c:numCache>
            </c:numRef>
          </c:xVal>
          <c:yVal>
            <c:numRef>
              <c:f>'3D'!$R$8:$R$11</c:f>
              <c:numCache>
                <c:formatCode>0.00</c:formatCode>
                <c:ptCount val="4"/>
                <c:pt idx="0">
                  <c:v>0</c:v>
                </c:pt>
                <c:pt idx="1">
                  <c:v>23.759433706046639</c:v>
                </c:pt>
                <c:pt idx="2">
                  <c:v>47.518867412093279</c:v>
                </c:pt>
                <c:pt idx="3">
                  <c:v>95.037734824186572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6E-4FD8-94B0-FF88F831C507}"/>
            </c:ext>
          </c:extLst>
        </c:ser>
        <c:ser>
          <c:idx val="7"/>
          <c:order val="7"/>
          <c:tx>
            <c:strRef>
              <c:f>'3D'!$K$25</c:f>
              <c:strCache>
                <c:ptCount val="1"/>
                <c:pt idx="0">
                  <c:v>Arco a</c:v>
                </c:pt>
              </c:strCache>
            </c:strRef>
          </c:tx>
          <c:spPr>
            <a:ln w="95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'3D'!$K$27:$K$37</c:f>
              <c:numCache>
                <c:formatCode>0.00000</c:formatCode>
                <c:ptCount val="11"/>
                <c:pt idx="0">
                  <c:v>594.32891478147417</c:v>
                </c:pt>
                <c:pt idx="1">
                  <c:v>594.84425306781804</c:v>
                </c:pt>
                <c:pt idx="2">
                  <c:v>595.35959135416192</c:v>
                </c:pt>
                <c:pt idx="3">
                  <c:v>595.8749296405058</c:v>
                </c:pt>
                <c:pt idx="4">
                  <c:v>596.39026792684967</c:v>
                </c:pt>
                <c:pt idx="5">
                  <c:v>596.90560621319355</c:v>
                </c:pt>
                <c:pt idx="6">
                  <c:v>597.42094449953743</c:v>
                </c:pt>
                <c:pt idx="7">
                  <c:v>597.9362827858813</c:v>
                </c:pt>
                <c:pt idx="8">
                  <c:v>598.45162107222518</c:v>
                </c:pt>
                <c:pt idx="9">
                  <c:v>598.96695935856906</c:v>
                </c:pt>
                <c:pt idx="10">
                  <c:v>599.48229764491248</c:v>
                </c:pt>
              </c:numCache>
            </c:numRef>
          </c:xVal>
          <c:yVal>
            <c:numRef>
              <c:f>'3D'!$L$27:$L$37</c:f>
              <c:numCache>
                <c:formatCode>0.00000</c:formatCode>
                <c:ptCount val="11"/>
                <c:pt idx="0">
                  <c:v>121.82818309075671</c:v>
                </c:pt>
                <c:pt idx="1">
                  <c:v>119.98509729695343</c:v>
                </c:pt>
                <c:pt idx="2">
                  <c:v>118.11100627979216</c:v>
                </c:pt>
                <c:pt idx="3">
                  <c:v>116.2044099352175</c:v>
                </c:pt>
                <c:pt idx="4">
                  <c:v>114.26368112948354</c:v>
                </c:pt>
                <c:pt idx="5">
                  <c:v>112.28705007715611</c:v>
                </c:pt>
                <c:pt idx="6">
                  <c:v>110.27258615676206</c:v>
                </c:pt>
                <c:pt idx="7">
                  <c:v>108.21817663069596</c:v>
                </c:pt>
                <c:pt idx="8">
                  <c:v>106.1215015995616</c:v>
                </c:pt>
                <c:pt idx="9">
                  <c:v>103.98000434275934</c:v>
                </c:pt>
                <c:pt idx="10">
                  <c:v>101.79085596160591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A-494E-9DB4-5217517B687B}"/>
            </c:ext>
          </c:extLst>
        </c:ser>
        <c:ser>
          <c:idx val="8"/>
          <c:order val="8"/>
          <c:tx>
            <c:strRef>
              <c:f>'3D'!$U$25</c:f>
              <c:strCache>
                <c:ptCount val="1"/>
                <c:pt idx="0">
                  <c:v>Arco g</c:v>
                </c:pt>
              </c:strCache>
            </c:strRef>
          </c:tx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'3D'!$U$27:$U$37</c:f>
              <c:numCache>
                <c:formatCode>0.00000</c:formatCode>
                <c:ptCount val="11"/>
                <c:pt idx="0">
                  <c:v>200.64640382732563</c:v>
                </c:pt>
                <c:pt idx="1">
                  <c:v>241.29121656256706</c:v>
                </c:pt>
                <c:pt idx="2">
                  <c:v>281.93602929780849</c:v>
                </c:pt>
                <c:pt idx="3">
                  <c:v>322.58084203304992</c:v>
                </c:pt>
                <c:pt idx="4">
                  <c:v>363.22565476829135</c:v>
                </c:pt>
                <c:pt idx="5">
                  <c:v>403.87046750353278</c:v>
                </c:pt>
                <c:pt idx="6">
                  <c:v>444.51528023877421</c:v>
                </c:pt>
                <c:pt idx="7">
                  <c:v>485.16009297401564</c:v>
                </c:pt>
                <c:pt idx="8">
                  <c:v>525.80490570925701</c:v>
                </c:pt>
                <c:pt idx="9">
                  <c:v>566.44971844449844</c:v>
                </c:pt>
                <c:pt idx="10">
                  <c:v>607.09453117973987</c:v>
                </c:pt>
              </c:numCache>
            </c:numRef>
          </c:xVal>
          <c:yVal>
            <c:numRef>
              <c:f>'3D'!$V$27:$V$37</c:f>
              <c:numCache>
                <c:formatCode>0.00000</c:formatCode>
                <c:ptCount val="11"/>
                <c:pt idx="0">
                  <c:v>15.631048038098459</c:v>
                </c:pt>
                <c:pt idx="1">
                  <c:v>126.45600429038252</c:v>
                </c:pt>
                <c:pt idx="2">
                  <c:v>168.62357716180574</c:v>
                </c:pt>
                <c:pt idx="3">
                  <c:v>193.8367842387816</c:v>
                </c:pt>
                <c:pt idx="4">
                  <c:v>208.34463148508246</c:v>
                </c:pt>
                <c:pt idx="5">
                  <c:v>214.3321497319335</c:v>
                </c:pt>
                <c:pt idx="6">
                  <c:v>212.52071368269827</c:v>
                </c:pt>
                <c:pt idx="7">
                  <c:v>202.70134551879323</c:v>
                </c:pt>
                <c:pt idx="8">
                  <c:v>183.59361536145337</c:v>
                </c:pt>
                <c:pt idx="9">
                  <c:v>151.7280268219543</c:v>
                </c:pt>
                <c:pt idx="10">
                  <c:v>95.037734824186529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DE-4174-9062-08AC677CF550}"/>
            </c:ext>
          </c:extLst>
        </c:ser>
        <c:ser>
          <c:idx val="9"/>
          <c:order val="9"/>
          <c:tx>
            <c:strRef>
              <c:f>'3D'!$O$24</c:f>
              <c:strCache>
                <c:ptCount val="1"/>
                <c:pt idx="0">
                  <c:v>Solución 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'3D'!$P$27</c:f>
              <c:numCache>
                <c:formatCode>0.000</c:formatCode>
                <c:ptCount val="1"/>
                <c:pt idx="0">
                  <c:v>596.42850147223794</c:v>
                </c:pt>
              </c:numCache>
            </c:numRef>
          </c:xVal>
          <c:yVal>
            <c:numRef>
              <c:f>'3D'!$P$28</c:f>
              <c:numCache>
                <c:formatCode>0.000</c:formatCode>
                <c:ptCount val="1"/>
                <c:pt idx="0">
                  <c:v>114.11828832473783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DE-4174-9062-08AC677CF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072544"/>
        <c:axId val="543072904"/>
      </c:scatterChart>
      <c:valAx>
        <c:axId val="54307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>
                    <a:latin typeface="Symbol" panose="05050102010706020507" pitchFamily="18" charset="2"/>
                  </a:rPr>
                  <a:t>s</a:t>
                </a:r>
              </a:p>
            </c:rich>
          </c:tx>
          <c:layout>
            <c:manualLayout>
              <c:xMode val="edge"/>
              <c:yMode val="edge"/>
              <c:x val="0.71197906603690397"/>
              <c:y val="0.87948084054388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3072904"/>
        <c:crosses val="autoZero"/>
        <c:crossBetween val="midCat"/>
      </c:valAx>
      <c:valAx>
        <c:axId val="54307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>
                    <a:latin typeface="Symbol" panose="05050102010706020507" pitchFamily="18" charset="2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2.0133383666792501E-2"/>
              <c:y val="0.179298833010521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3072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Círculo de Mohr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0261804581580175E-2"/>
          <c:y val="9.3626151710210784E-2"/>
          <c:w val="0.74085201665258571"/>
          <c:h val="0.80918843872270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'2D'!$C$6</c:f>
              <c:strCache>
                <c:ptCount val="1"/>
                <c:pt idx="0">
                  <c:v>Circulo 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'2D'!$C$8:$C$500</c:f>
              <c:numCache>
                <c:formatCode>0.0000</c:formatCode>
                <c:ptCount val="493"/>
                <c:pt idx="0">
                  <c:v>-2.0827625301982193</c:v>
                </c:pt>
                <c:pt idx="1">
                  <c:v>-2.0067279985694917</c:v>
                </c:pt>
                <c:pt idx="2">
                  <c:v>-1.930693466940764</c:v>
                </c:pt>
                <c:pt idx="3">
                  <c:v>-1.8546589353120364</c:v>
                </c:pt>
                <c:pt idx="4">
                  <c:v>-1.7786244036833088</c:v>
                </c:pt>
                <c:pt idx="5">
                  <c:v>-1.7025898720545811</c:v>
                </c:pt>
                <c:pt idx="6">
                  <c:v>-1.6265553404258535</c:v>
                </c:pt>
                <c:pt idx="7">
                  <c:v>-1.5505208087971258</c:v>
                </c:pt>
                <c:pt idx="8">
                  <c:v>-1.4744862771683982</c:v>
                </c:pt>
                <c:pt idx="9">
                  <c:v>-1.3984517455396706</c:v>
                </c:pt>
                <c:pt idx="10">
                  <c:v>-1.3224172139109429</c:v>
                </c:pt>
                <c:pt idx="11">
                  <c:v>-1.2463826822822153</c:v>
                </c:pt>
                <c:pt idx="12">
                  <c:v>-1.1703481506534876</c:v>
                </c:pt>
                <c:pt idx="13">
                  <c:v>-1.09431361902476</c:v>
                </c:pt>
                <c:pt idx="14">
                  <c:v>-1.0182790873960323</c:v>
                </c:pt>
                <c:pt idx="15">
                  <c:v>-0.94224455576730459</c:v>
                </c:pt>
                <c:pt idx="16">
                  <c:v>-0.86621002413857684</c:v>
                </c:pt>
                <c:pt idx="17">
                  <c:v>-0.79017549250984909</c:v>
                </c:pt>
                <c:pt idx="18">
                  <c:v>-0.71414096088112133</c:v>
                </c:pt>
                <c:pt idx="19">
                  <c:v>-0.63810642925239358</c:v>
                </c:pt>
                <c:pt idx="20">
                  <c:v>-0.56207189762366583</c:v>
                </c:pt>
                <c:pt idx="21">
                  <c:v>-0.48603736599493808</c:v>
                </c:pt>
                <c:pt idx="22">
                  <c:v>-0.41000283436621032</c:v>
                </c:pt>
                <c:pt idx="23">
                  <c:v>-0.33396830273748257</c:v>
                </c:pt>
                <c:pt idx="24">
                  <c:v>-0.25793377110875482</c:v>
                </c:pt>
                <c:pt idx="25">
                  <c:v>-0.18189923948002709</c:v>
                </c:pt>
                <c:pt idx="26">
                  <c:v>-0.10586470785129937</c:v>
                </c:pt>
                <c:pt idx="27">
                  <c:v>-2.9830176222571642E-2</c:v>
                </c:pt>
                <c:pt idx="28">
                  <c:v>4.6204355406156083E-2</c:v>
                </c:pt>
                <c:pt idx="29">
                  <c:v>0.12223888703488381</c:v>
                </c:pt>
                <c:pt idx="30">
                  <c:v>0.19827341866361153</c:v>
                </c:pt>
                <c:pt idx="31">
                  <c:v>0.27430795029233923</c:v>
                </c:pt>
                <c:pt idx="32">
                  <c:v>0.35034248192106698</c:v>
                </c:pt>
                <c:pt idx="33">
                  <c:v>0.42637701354979474</c:v>
                </c:pt>
                <c:pt idx="34">
                  <c:v>0.50241154517852249</c:v>
                </c:pt>
                <c:pt idx="35">
                  <c:v>0.57844607680725024</c:v>
                </c:pt>
                <c:pt idx="36">
                  <c:v>0.654480608435978</c:v>
                </c:pt>
                <c:pt idx="37">
                  <c:v>0.73051514006470575</c:v>
                </c:pt>
                <c:pt idx="38">
                  <c:v>0.8065496716934335</c:v>
                </c:pt>
                <c:pt idx="39">
                  <c:v>0.88258420332216125</c:v>
                </c:pt>
                <c:pt idx="40">
                  <c:v>0.95861873495088901</c:v>
                </c:pt>
                <c:pt idx="41">
                  <c:v>1.0346532665796166</c:v>
                </c:pt>
                <c:pt idx="42">
                  <c:v>1.1106877982083443</c:v>
                </c:pt>
                <c:pt idx="43">
                  <c:v>1.1867223298370719</c:v>
                </c:pt>
                <c:pt idx="44">
                  <c:v>1.2627568614657996</c:v>
                </c:pt>
                <c:pt idx="45">
                  <c:v>1.3387913930945272</c:v>
                </c:pt>
                <c:pt idx="46">
                  <c:v>1.4148259247232549</c:v>
                </c:pt>
                <c:pt idx="47">
                  <c:v>1.4908604563519825</c:v>
                </c:pt>
                <c:pt idx="48">
                  <c:v>1.5668949879807101</c:v>
                </c:pt>
                <c:pt idx="49">
                  <c:v>1.6429295196094378</c:v>
                </c:pt>
                <c:pt idx="50">
                  <c:v>1.7189640512381654</c:v>
                </c:pt>
                <c:pt idx="51">
                  <c:v>1.7949985828668931</c:v>
                </c:pt>
                <c:pt idx="52">
                  <c:v>1.8710331144956207</c:v>
                </c:pt>
                <c:pt idx="53">
                  <c:v>1.9470676461243484</c:v>
                </c:pt>
                <c:pt idx="54">
                  <c:v>2.023102177753076</c:v>
                </c:pt>
                <c:pt idx="55">
                  <c:v>2.0991367093818036</c:v>
                </c:pt>
                <c:pt idx="56">
                  <c:v>2.1751712410105313</c:v>
                </c:pt>
                <c:pt idx="57">
                  <c:v>2.2512057726392589</c:v>
                </c:pt>
                <c:pt idx="58">
                  <c:v>2.3272403042679866</c:v>
                </c:pt>
                <c:pt idx="59">
                  <c:v>2.4032748358967142</c:v>
                </c:pt>
                <c:pt idx="60">
                  <c:v>2.4793093675254418</c:v>
                </c:pt>
                <c:pt idx="61">
                  <c:v>2.5553438991541695</c:v>
                </c:pt>
                <c:pt idx="62">
                  <c:v>2.6313784307828971</c:v>
                </c:pt>
                <c:pt idx="63">
                  <c:v>2.7074129624116248</c:v>
                </c:pt>
                <c:pt idx="64">
                  <c:v>2.7834474940403524</c:v>
                </c:pt>
                <c:pt idx="65">
                  <c:v>2.8594820256690801</c:v>
                </c:pt>
                <c:pt idx="66">
                  <c:v>2.9355165572978077</c:v>
                </c:pt>
                <c:pt idx="67">
                  <c:v>3.0115510889265353</c:v>
                </c:pt>
                <c:pt idx="68">
                  <c:v>3.087585620555263</c:v>
                </c:pt>
                <c:pt idx="69">
                  <c:v>3.1636201521839906</c:v>
                </c:pt>
                <c:pt idx="70">
                  <c:v>3.2396546838127183</c:v>
                </c:pt>
                <c:pt idx="71">
                  <c:v>3.3156892154414459</c:v>
                </c:pt>
                <c:pt idx="72">
                  <c:v>3.3917237470701735</c:v>
                </c:pt>
                <c:pt idx="73">
                  <c:v>3.4677582786989012</c:v>
                </c:pt>
                <c:pt idx="74">
                  <c:v>3.5437928103276288</c:v>
                </c:pt>
                <c:pt idx="75">
                  <c:v>3.6198273419563565</c:v>
                </c:pt>
                <c:pt idx="76">
                  <c:v>3.6958618735850841</c:v>
                </c:pt>
                <c:pt idx="77">
                  <c:v>3.7718964052138118</c:v>
                </c:pt>
                <c:pt idx="78">
                  <c:v>3.8479309368425394</c:v>
                </c:pt>
                <c:pt idx="79">
                  <c:v>3.923965468471267</c:v>
                </c:pt>
                <c:pt idx="80">
                  <c:v>4.0000000000999947</c:v>
                </c:pt>
                <c:pt idx="81">
                  <c:v>4.0760345317287223</c:v>
                </c:pt>
                <c:pt idx="82">
                  <c:v>4.15206906335745</c:v>
                </c:pt>
                <c:pt idx="83">
                  <c:v>4.2281035949861776</c:v>
                </c:pt>
                <c:pt idx="84">
                  <c:v>4.3041381266149052</c:v>
                </c:pt>
                <c:pt idx="85">
                  <c:v>4.3801726582436329</c:v>
                </c:pt>
                <c:pt idx="86">
                  <c:v>4.4562071898723605</c:v>
                </c:pt>
                <c:pt idx="87">
                  <c:v>4.5322417215010882</c:v>
                </c:pt>
                <c:pt idx="88">
                  <c:v>4.6082762531298158</c:v>
                </c:pt>
                <c:pt idx="89">
                  <c:v>4.6843107847585435</c:v>
                </c:pt>
                <c:pt idx="90">
                  <c:v>4.7603453163872711</c:v>
                </c:pt>
                <c:pt idx="91">
                  <c:v>4.8363798480159987</c:v>
                </c:pt>
                <c:pt idx="92">
                  <c:v>4.9124143796447264</c:v>
                </c:pt>
                <c:pt idx="93">
                  <c:v>4.988448911273454</c:v>
                </c:pt>
                <c:pt idx="94">
                  <c:v>5.0644834429021817</c:v>
                </c:pt>
                <c:pt idx="95">
                  <c:v>5.1405179745309093</c:v>
                </c:pt>
                <c:pt idx="96">
                  <c:v>5.2165525061596369</c:v>
                </c:pt>
                <c:pt idx="97">
                  <c:v>5.2925870377883646</c:v>
                </c:pt>
                <c:pt idx="98">
                  <c:v>5.3686215694170922</c:v>
                </c:pt>
                <c:pt idx="99">
                  <c:v>5.4446561010458199</c:v>
                </c:pt>
                <c:pt idx="100">
                  <c:v>5.5206906326745475</c:v>
                </c:pt>
                <c:pt idx="101">
                  <c:v>5.5967251643032752</c:v>
                </c:pt>
                <c:pt idx="102">
                  <c:v>5.6727596959320028</c:v>
                </c:pt>
                <c:pt idx="103">
                  <c:v>5.7487942275607304</c:v>
                </c:pt>
                <c:pt idx="104">
                  <c:v>5.8248287591894581</c:v>
                </c:pt>
                <c:pt idx="105">
                  <c:v>5.9008632908181857</c:v>
                </c:pt>
                <c:pt idx="106">
                  <c:v>5.9768978224469134</c:v>
                </c:pt>
                <c:pt idx="107">
                  <c:v>6.052932354075641</c:v>
                </c:pt>
                <c:pt idx="108">
                  <c:v>6.1289668857043687</c:v>
                </c:pt>
                <c:pt idx="109">
                  <c:v>6.2050014173330963</c:v>
                </c:pt>
                <c:pt idx="110">
                  <c:v>6.2810359489618239</c:v>
                </c:pt>
                <c:pt idx="111">
                  <c:v>6.3570704805905516</c:v>
                </c:pt>
                <c:pt idx="112">
                  <c:v>6.4331050122192792</c:v>
                </c:pt>
                <c:pt idx="113">
                  <c:v>6.5091395438480069</c:v>
                </c:pt>
                <c:pt idx="114">
                  <c:v>6.5851740754767345</c:v>
                </c:pt>
                <c:pt idx="115">
                  <c:v>6.6612086071054621</c:v>
                </c:pt>
                <c:pt idx="116">
                  <c:v>6.7372431387341898</c:v>
                </c:pt>
                <c:pt idx="117">
                  <c:v>6.8132776703629174</c:v>
                </c:pt>
                <c:pt idx="118">
                  <c:v>6.8893122019916451</c:v>
                </c:pt>
                <c:pt idx="119">
                  <c:v>6.9653467336203727</c:v>
                </c:pt>
                <c:pt idx="120">
                  <c:v>7.0413812652491004</c:v>
                </c:pt>
                <c:pt idx="121">
                  <c:v>7.117415796877828</c:v>
                </c:pt>
                <c:pt idx="122">
                  <c:v>7.1934503285065556</c:v>
                </c:pt>
                <c:pt idx="123">
                  <c:v>7.2694848601352833</c:v>
                </c:pt>
                <c:pt idx="124">
                  <c:v>7.3455193917640109</c:v>
                </c:pt>
                <c:pt idx="125">
                  <c:v>7.4215539233927386</c:v>
                </c:pt>
                <c:pt idx="126">
                  <c:v>7.4975884550214662</c:v>
                </c:pt>
                <c:pt idx="127">
                  <c:v>7.5736229866501938</c:v>
                </c:pt>
                <c:pt idx="128">
                  <c:v>7.6496575182789215</c:v>
                </c:pt>
                <c:pt idx="129">
                  <c:v>7.7256920499076491</c:v>
                </c:pt>
                <c:pt idx="130">
                  <c:v>7.8017265815363768</c:v>
                </c:pt>
                <c:pt idx="131">
                  <c:v>7.8777611131651044</c:v>
                </c:pt>
                <c:pt idx="132">
                  <c:v>7.9537956447938321</c:v>
                </c:pt>
                <c:pt idx="133">
                  <c:v>8.0298301764225606</c:v>
                </c:pt>
                <c:pt idx="134">
                  <c:v>8.1058647080512891</c:v>
                </c:pt>
                <c:pt idx="135">
                  <c:v>8.1818992396800176</c:v>
                </c:pt>
                <c:pt idx="136">
                  <c:v>8.2579337713087462</c:v>
                </c:pt>
                <c:pt idx="137">
                  <c:v>8.3339683029374747</c:v>
                </c:pt>
                <c:pt idx="138">
                  <c:v>8.4100028345662032</c:v>
                </c:pt>
                <c:pt idx="139">
                  <c:v>8.4860373661949318</c:v>
                </c:pt>
                <c:pt idx="140">
                  <c:v>8.5620718978236603</c:v>
                </c:pt>
                <c:pt idx="141">
                  <c:v>8.6381064294523888</c:v>
                </c:pt>
                <c:pt idx="142">
                  <c:v>8.7141409610811174</c:v>
                </c:pt>
                <c:pt idx="143">
                  <c:v>8.7901754927098459</c:v>
                </c:pt>
                <c:pt idx="144">
                  <c:v>8.8662100243385744</c:v>
                </c:pt>
                <c:pt idx="145">
                  <c:v>8.9422445559673029</c:v>
                </c:pt>
                <c:pt idx="146">
                  <c:v>9.0182790875960315</c:v>
                </c:pt>
                <c:pt idx="147">
                  <c:v>9.09431361922476</c:v>
                </c:pt>
                <c:pt idx="148">
                  <c:v>9.1703481508534885</c:v>
                </c:pt>
                <c:pt idx="149">
                  <c:v>9.2463826824822171</c:v>
                </c:pt>
                <c:pt idx="150">
                  <c:v>9.3224172141109456</c:v>
                </c:pt>
                <c:pt idx="151">
                  <c:v>9.3984517457396741</c:v>
                </c:pt>
                <c:pt idx="152">
                  <c:v>9.4744862773684027</c:v>
                </c:pt>
                <c:pt idx="153">
                  <c:v>9.5505208089971312</c:v>
                </c:pt>
                <c:pt idx="154">
                  <c:v>9.6265553406258597</c:v>
                </c:pt>
                <c:pt idx="155">
                  <c:v>9.7025898722545882</c:v>
                </c:pt>
                <c:pt idx="156">
                  <c:v>9.7786244038833168</c:v>
                </c:pt>
                <c:pt idx="157">
                  <c:v>9.8546589355120453</c:v>
                </c:pt>
                <c:pt idx="158">
                  <c:v>9.9306934671407738</c:v>
                </c:pt>
                <c:pt idx="159">
                  <c:v>10.082762530298218</c:v>
                </c:pt>
                <c:pt idx="160">
                  <c:v>-2.0827625301982193</c:v>
                </c:pt>
                <c:pt idx="161">
                  <c:v>-2.0067279985694917</c:v>
                </c:pt>
                <c:pt idx="162">
                  <c:v>-1.930693466940764</c:v>
                </c:pt>
                <c:pt idx="163">
                  <c:v>-1.8546589353120364</c:v>
                </c:pt>
                <c:pt idx="164">
                  <c:v>-1.7786244036833088</c:v>
                </c:pt>
                <c:pt idx="165">
                  <c:v>-1.7025898720545811</c:v>
                </c:pt>
                <c:pt idx="166">
                  <c:v>-1.6265553404258535</c:v>
                </c:pt>
                <c:pt idx="167">
                  <c:v>-1.5505208087971258</c:v>
                </c:pt>
                <c:pt idx="168">
                  <c:v>-1.4744862771683982</c:v>
                </c:pt>
                <c:pt idx="169">
                  <c:v>-1.3984517455396706</c:v>
                </c:pt>
                <c:pt idx="170">
                  <c:v>-1.3224172139109429</c:v>
                </c:pt>
                <c:pt idx="171">
                  <c:v>-1.2463826822822153</c:v>
                </c:pt>
                <c:pt idx="172">
                  <c:v>-1.1703481506534876</c:v>
                </c:pt>
                <c:pt idx="173">
                  <c:v>-1.09431361902476</c:v>
                </c:pt>
                <c:pt idx="174">
                  <c:v>-1.0182790873960323</c:v>
                </c:pt>
                <c:pt idx="175">
                  <c:v>-0.94224455576730459</c:v>
                </c:pt>
                <c:pt idx="176">
                  <c:v>-0.86621002413857684</c:v>
                </c:pt>
                <c:pt idx="177">
                  <c:v>-0.79017549250984909</c:v>
                </c:pt>
                <c:pt idx="178">
                  <c:v>-0.71414096088112133</c:v>
                </c:pt>
                <c:pt idx="179">
                  <c:v>-0.63810642925239358</c:v>
                </c:pt>
                <c:pt idx="180">
                  <c:v>-0.56207189762366583</c:v>
                </c:pt>
                <c:pt idx="181">
                  <c:v>-0.48603736599493808</c:v>
                </c:pt>
                <c:pt idx="182">
                  <c:v>-0.41000283436621032</c:v>
                </c:pt>
                <c:pt idx="183">
                  <c:v>-0.33396830273748257</c:v>
                </c:pt>
                <c:pt idx="184">
                  <c:v>-0.25793377110875482</c:v>
                </c:pt>
                <c:pt idx="185">
                  <c:v>-0.18189923948002709</c:v>
                </c:pt>
                <c:pt idx="186">
                  <c:v>-0.10586470785129937</c:v>
                </c:pt>
                <c:pt idx="187">
                  <c:v>-2.9830176222571642E-2</c:v>
                </c:pt>
                <c:pt idx="188">
                  <c:v>4.6204355406156083E-2</c:v>
                </c:pt>
                <c:pt idx="189">
                  <c:v>0.12223888703488381</c:v>
                </c:pt>
                <c:pt idx="190">
                  <c:v>0.19827341866361153</c:v>
                </c:pt>
                <c:pt idx="191">
                  <c:v>0.27430795029233923</c:v>
                </c:pt>
                <c:pt idx="192">
                  <c:v>0.35034248192106698</c:v>
                </c:pt>
                <c:pt idx="193">
                  <c:v>0.42637701354979474</c:v>
                </c:pt>
                <c:pt idx="194">
                  <c:v>0.50241154517852249</c:v>
                </c:pt>
                <c:pt idx="195">
                  <c:v>0.57844607680725024</c:v>
                </c:pt>
                <c:pt idx="196">
                  <c:v>0.654480608435978</c:v>
                </c:pt>
                <c:pt idx="197">
                  <c:v>0.73051514006470575</c:v>
                </c:pt>
                <c:pt idx="198">
                  <c:v>0.8065496716934335</c:v>
                </c:pt>
                <c:pt idx="199">
                  <c:v>0.88258420332216125</c:v>
                </c:pt>
                <c:pt idx="200">
                  <c:v>0.95861873495088901</c:v>
                </c:pt>
                <c:pt idx="201">
                  <c:v>1.0346532665796166</c:v>
                </c:pt>
                <c:pt idx="202">
                  <c:v>1.1106877982083443</c:v>
                </c:pt>
                <c:pt idx="203">
                  <c:v>1.1867223298370719</c:v>
                </c:pt>
                <c:pt idx="204">
                  <c:v>1.2627568614657996</c:v>
                </c:pt>
                <c:pt idx="205">
                  <c:v>1.3387913930945272</c:v>
                </c:pt>
                <c:pt idx="206">
                  <c:v>1.4148259247232549</c:v>
                </c:pt>
                <c:pt idx="207">
                  <c:v>1.4908604563519825</c:v>
                </c:pt>
                <c:pt idx="208">
                  <c:v>1.5668949879807101</c:v>
                </c:pt>
                <c:pt idx="209">
                  <c:v>1.6429295196094378</c:v>
                </c:pt>
                <c:pt idx="210">
                  <c:v>1.7189640512381654</c:v>
                </c:pt>
                <c:pt idx="211">
                  <c:v>1.7949985828668931</c:v>
                </c:pt>
                <c:pt idx="212">
                  <c:v>1.8710331144956207</c:v>
                </c:pt>
                <c:pt idx="213">
                  <c:v>1.9470676461243484</c:v>
                </c:pt>
                <c:pt idx="214">
                  <c:v>2.023102177753076</c:v>
                </c:pt>
                <c:pt idx="215">
                  <c:v>2.0991367093818036</c:v>
                </c:pt>
                <c:pt idx="216">
                  <c:v>2.1751712410105313</c:v>
                </c:pt>
                <c:pt idx="217">
                  <c:v>2.2512057726392589</c:v>
                </c:pt>
                <c:pt idx="218">
                  <c:v>2.3272403042679866</c:v>
                </c:pt>
                <c:pt idx="219">
                  <c:v>2.4032748358967142</c:v>
                </c:pt>
                <c:pt idx="220">
                  <c:v>2.4793093675254418</c:v>
                </c:pt>
                <c:pt idx="221">
                  <c:v>2.5553438991541695</c:v>
                </c:pt>
                <c:pt idx="222">
                  <c:v>2.6313784307828971</c:v>
                </c:pt>
                <c:pt idx="223">
                  <c:v>2.7074129624116248</c:v>
                </c:pt>
                <c:pt idx="224">
                  <c:v>2.7834474940403524</c:v>
                </c:pt>
                <c:pt idx="225">
                  <c:v>2.8594820256690801</c:v>
                </c:pt>
                <c:pt idx="226">
                  <c:v>2.9355165572978077</c:v>
                </c:pt>
                <c:pt idx="227">
                  <c:v>3.0115510889265353</c:v>
                </c:pt>
                <c:pt idx="228">
                  <c:v>3.087585620555263</c:v>
                </c:pt>
                <c:pt idx="229">
                  <c:v>3.1636201521839906</c:v>
                </c:pt>
                <c:pt idx="230">
                  <c:v>3.2396546838127183</c:v>
                </c:pt>
                <c:pt idx="231">
                  <c:v>3.3156892154414459</c:v>
                </c:pt>
                <c:pt idx="232">
                  <c:v>3.3917237470701735</c:v>
                </c:pt>
                <c:pt idx="233">
                  <c:v>3.4677582786989012</c:v>
                </c:pt>
                <c:pt idx="234">
                  <c:v>3.5437928103276288</c:v>
                </c:pt>
                <c:pt idx="235">
                  <c:v>3.6198273419563565</c:v>
                </c:pt>
                <c:pt idx="236">
                  <c:v>3.6958618735850841</c:v>
                </c:pt>
                <c:pt idx="237">
                  <c:v>3.7718964052138118</c:v>
                </c:pt>
                <c:pt idx="238">
                  <c:v>3.8479309368425394</c:v>
                </c:pt>
                <c:pt idx="239">
                  <c:v>3.923965468471267</c:v>
                </c:pt>
                <c:pt idx="240">
                  <c:v>4.0000000000999947</c:v>
                </c:pt>
                <c:pt idx="241">
                  <c:v>4.0760345317287223</c:v>
                </c:pt>
                <c:pt idx="242">
                  <c:v>4.15206906335745</c:v>
                </c:pt>
                <c:pt idx="243">
                  <c:v>4.2281035949861776</c:v>
                </c:pt>
                <c:pt idx="244">
                  <c:v>4.3041381266149052</c:v>
                </c:pt>
                <c:pt idx="245">
                  <c:v>4.3801726582436329</c:v>
                </c:pt>
                <c:pt idx="246">
                  <c:v>4.4562071898723605</c:v>
                </c:pt>
                <c:pt idx="247">
                  <c:v>4.5322417215010882</c:v>
                </c:pt>
                <c:pt idx="248">
                  <c:v>4.6082762531298158</c:v>
                </c:pt>
                <c:pt idx="249">
                  <c:v>4.6843107847585435</c:v>
                </c:pt>
                <c:pt idx="250">
                  <c:v>4.7603453163872711</c:v>
                </c:pt>
                <c:pt idx="251">
                  <c:v>4.8363798480159987</c:v>
                </c:pt>
                <c:pt idx="252">
                  <c:v>4.9124143796447264</c:v>
                </c:pt>
                <c:pt idx="253">
                  <c:v>4.988448911273454</c:v>
                </c:pt>
                <c:pt idx="254">
                  <c:v>5.0644834429021817</c:v>
                </c:pt>
                <c:pt idx="255">
                  <c:v>5.1405179745309093</c:v>
                </c:pt>
                <c:pt idx="256">
                  <c:v>5.2165525061596369</c:v>
                </c:pt>
                <c:pt idx="257">
                  <c:v>5.2925870377883646</c:v>
                </c:pt>
                <c:pt idx="258">
                  <c:v>5.3686215694170922</c:v>
                </c:pt>
                <c:pt idx="259">
                  <c:v>5.4446561010458199</c:v>
                </c:pt>
                <c:pt idx="260">
                  <c:v>5.5206906326745475</c:v>
                </c:pt>
                <c:pt idx="261">
                  <c:v>5.5967251643032752</c:v>
                </c:pt>
                <c:pt idx="262">
                  <c:v>5.6727596959320028</c:v>
                </c:pt>
                <c:pt idx="263">
                  <c:v>5.7487942275607304</c:v>
                </c:pt>
                <c:pt idx="264">
                  <c:v>5.8248287591894581</c:v>
                </c:pt>
                <c:pt idx="265">
                  <c:v>5.9008632908181857</c:v>
                </c:pt>
                <c:pt idx="266">
                  <c:v>5.9768978224469134</c:v>
                </c:pt>
                <c:pt idx="267">
                  <c:v>6.052932354075641</c:v>
                </c:pt>
                <c:pt idx="268">
                  <c:v>6.1289668857043687</c:v>
                </c:pt>
                <c:pt idx="269">
                  <c:v>6.2050014173330963</c:v>
                </c:pt>
                <c:pt idx="270">
                  <c:v>6.2810359489618239</c:v>
                </c:pt>
                <c:pt idx="271">
                  <c:v>6.3570704805905516</c:v>
                </c:pt>
                <c:pt idx="272">
                  <c:v>6.4331050122192792</c:v>
                </c:pt>
                <c:pt idx="273">
                  <c:v>6.5091395438480069</c:v>
                </c:pt>
                <c:pt idx="274">
                  <c:v>6.5851740754767345</c:v>
                </c:pt>
                <c:pt idx="275">
                  <c:v>6.6612086071054621</c:v>
                </c:pt>
                <c:pt idx="276">
                  <c:v>6.7372431387341898</c:v>
                </c:pt>
                <c:pt idx="277">
                  <c:v>6.8132776703629174</c:v>
                </c:pt>
                <c:pt idx="278">
                  <c:v>6.8893122019916451</c:v>
                </c:pt>
                <c:pt idx="279">
                  <c:v>6.9653467336203727</c:v>
                </c:pt>
                <c:pt idx="280">
                  <c:v>7.0413812652491004</c:v>
                </c:pt>
                <c:pt idx="281">
                  <c:v>7.117415796877828</c:v>
                </c:pt>
                <c:pt idx="282">
                  <c:v>7.1934503285065556</c:v>
                </c:pt>
                <c:pt idx="283">
                  <c:v>7.2694848601352833</c:v>
                </c:pt>
                <c:pt idx="284">
                  <c:v>7.3455193917640109</c:v>
                </c:pt>
                <c:pt idx="285">
                  <c:v>7.4215539233927386</c:v>
                </c:pt>
                <c:pt idx="286">
                  <c:v>7.4975884550214662</c:v>
                </c:pt>
                <c:pt idx="287">
                  <c:v>7.5736229866501938</c:v>
                </c:pt>
                <c:pt idx="288">
                  <c:v>7.6496575182789215</c:v>
                </c:pt>
                <c:pt idx="289">
                  <c:v>7.7256920499076491</c:v>
                </c:pt>
                <c:pt idx="290">
                  <c:v>7.8017265815363768</c:v>
                </c:pt>
                <c:pt idx="291">
                  <c:v>7.8777611131651044</c:v>
                </c:pt>
                <c:pt idx="292">
                  <c:v>7.9537956447938321</c:v>
                </c:pt>
                <c:pt idx="293">
                  <c:v>8.0298301764225606</c:v>
                </c:pt>
                <c:pt idx="294">
                  <c:v>8.1058647080512891</c:v>
                </c:pt>
                <c:pt idx="295">
                  <c:v>8.1818992396800176</c:v>
                </c:pt>
                <c:pt idx="296">
                  <c:v>8.2579337713087462</c:v>
                </c:pt>
                <c:pt idx="297">
                  <c:v>8.3339683029374747</c:v>
                </c:pt>
                <c:pt idx="298">
                  <c:v>8.4100028345662032</c:v>
                </c:pt>
                <c:pt idx="299">
                  <c:v>8.4860373661949318</c:v>
                </c:pt>
                <c:pt idx="300">
                  <c:v>8.5620718978236603</c:v>
                </c:pt>
                <c:pt idx="301">
                  <c:v>8.6381064294523888</c:v>
                </c:pt>
                <c:pt idx="302">
                  <c:v>8.7141409610811174</c:v>
                </c:pt>
                <c:pt idx="303">
                  <c:v>8.7901754927098459</c:v>
                </c:pt>
                <c:pt idx="304">
                  <c:v>8.8662100243385744</c:v>
                </c:pt>
                <c:pt idx="305">
                  <c:v>8.9422445559673029</c:v>
                </c:pt>
                <c:pt idx="306">
                  <c:v>9.0182790875960315</c:v>
                </c:pt>
                <c:pt idx="307">
                  <c:v>9.09431361922476</c:v>
                </c:pt>
                <c:pt idx="308">
                  <c:v>9.1703481508534885</c:v>
                </c:pt>
                <c:pt idx="309">
                  <c:v>9.2463826824822171</c:v>
                </c:pt>
                <c:pt idx="310">
                  <c:v>9.3224172141109456</c:v>
                </c:pt>
                <c:pt idx="311">
                  <c:v>9.3984517457396741</c:v>
                </c:pt>
                <c:pt idx="312">
                  <c:v>9.4744862773684027</c:v>
                </c:pt>
                <c:pt idx="313">
                  <c:v>9.5505208089971312</c:v>
                </c:pt>
                <c:pt idx="314">
                  <c:v>9.6265553406258597</c:v>
                </c:pt>
                <c:pt idx="315">
                  <c:v>9.7025898722545882</c:v>
                </c:pt>
                <c:pt idx="316">
                  <c:v>9.7786244038833168</c:v>
                </c:pt>
                <c:pt idx="317">
                  <c:v>9.8546589355120453</c:v>
                </c:pt>
                <c:pt idx="318">
                  <c:v>9.9306934671407738</c:v>
                </c:pt>
                <c:pt idx="319">
                  <c:v>10.082762530298218</c:v>
                </c:pt>
              </c:numCache>
            </c:numRef>
          </c:xVal>
          <c:yVal>
            <c:numRef>
              <c:f>'2D'!$D$8:$D$500</c:f>
              <c:numCache>
                <c:formatCode>0.0000</c:formatCode>
                <c:ptCount val="493"/>
                <c:pt idx="0">
                  <c:v>3.4879057321038625E-5</c:v>
                </c:pt>
                <c:pt idx="1">
                  <c:v>0.95875896407874173</c:v>
                </c:pt>
                <c:pt idx="2">
                  <c:v>1.3516193995301087</c:v>
                </c:pt>
                <c:pt idx="3">
                  <c:v>1.6501420396956512</c:v>
                </c:pt>
                <c:pt idx="4">
                  <c:v>1.8993419916264984</c:v>
                </c:pt>
                <c:pt idx="5">
                  <c:v>2.1167117780039177</c:v>
                </c:pt>
                <c:pt idx="6">
                  <c:v>2.3112496622228638</c:v>
                </c:pt>
                <c:pt idx="7">
                  <c:v>2.488316449149925</c:v>
                </c:pt>
                <c:pt idx="8">
                  <c:v>2.6514147169190418</c:v>
                </c:pt>
                <c:pt idx="9">
                  <c:v>2.8029839013236724</c:v>
                </c:pt>
                <c:pt idx="10">
                  <c:v>2.9448047475281731</c:v>
                </c:pt>
                <c:pt idx="11">
                  <c:v>3.0782249350964039</c:v>
                </c:pt>
                <c:pt idx="12">
                  <c:v>3.2042939941637774</c:v>
                </c:pt>
                <c:pt idx="13">
                  <c:v>3.3238484849672143</c:v>
                </c:pt>
                <c:pt idx="14">
                  <c:v>3.4375681812879928</c:v>
                </c:pt>
                <c:pt idx="15">
                  <c:v>3.5460144882654427</c:v>
                </c:pt>
                <c:pt idx="16">
                  <c:v>3.6496575183122628</c:v>
                </c:pt>
                <c:pt idx="17">
                  <c:v>3.748895670855354</c:v>
                </c:pt>
                <c:pt idx="18">
                  <c:v>3.8440701087444822</c:v>
                </c:pt>
                <c:pt idx="19">
                  <c:v>3.9354756702243257</c:v>
                </c:pt>
                <c:pt idx="20">
                  <c:v>4.0233692349711578</c:v>
                </c:pt>
                <c:pt idx="21">
                  <c:v>4.1079762354348146</c:v>
                </c:pt>
                <c:pt idx="22">
                  <c:v>4.1894957931572128</c:v>
                </c:pt>
                <c:pt idx="23">
                  <c:v>4.2681048195735274</c:v>
                </c:pt>
                <c:pt idx="24">
                  <c:v>4.3439613258927121</c:v>
                </c:pt>
                <c:pt idx="25">
                  <c:v>4.4172071211158261</c:v>
                </c:pt>
                <c:pt idx="26">
                  <c:v>4.4879700311857205</c:v>
                </c:pt>
                <c:pt idx="27">
                  <c:v>4.556365739359161</c:v>
                </c:pt>
                <c:pt idx="28">
                  <c:v>4.6224993240443792</c:v>
                </c:pt>
                <c:pt idx="29">
                  <c:v>4.6864665528279978</c:v>
                </c:pt>
                <c:pt idx="30">
                  <c:v>4.7483549783857075</c:v>
                </c:pt>
                <c:pt idx="31">
                  <c:v>4.8082448721695865</c:v>
                </c:pt>
                <c:pt idx="32">
                  <c:v>4.866210024313574</c:v>
                </c:pt>
                <c:pt idx="33">
                  <c:v>4.9223184324782068</c:v>
                </c:pt>
                <c:pt idx="34">
                  <c:v>4.9766328979240066</c:v>
                </c:pt>
                <c:pt idx="35">
                  <c:v>5.0292115436402449</c:v>
                </c:pt>
                <c:pt idx="36">
                  <c:v>5.0801082666286836</c:v>
                </c:pt>
                <c:pt idx="37">
                  <c:v>5.1293731342780946</c:v>
                </c:pt>
                <c:pt idx="38">
                  <c:v>5.1770527330363052</c:v>
                </c:pt>
                <c:pt idx="39">
                  <c:v>5.2231904761958923</c:v>
                </c:pt>
                <c:pt idx="40">
                  <c:v>5.2678268764841025</c:v>
                </c:pt>
                <c:pt idx="41">
                  <c:v>5.3109997882313129</c:v>
                </c:pt>
                <c:pt idx="42">
                  <c:v>5.3527446231422102</c:v>
                </c:pt>
                <c:pt idx="43">
                  <c:v>5.3930945430766037</c:v>
                </c:pt>
                <c:pt idx="44">
                  <c:v>5.4320806327361737</c:v>
                </c:pt>
                <c:pt idx="45">
                  <c:v>5.4697320547292101</c:v>
                </c:pt>
                <c:pt idx="46">
                  <c:v>5.5060761891311509</c:v>
                </c:pt>
                <c:pt idx="47">
                  <c:v>5.5411387593618162</c:v>
                </c:pt>
                <c:pt idx="48">
                  <c:v>5.5749439459501842</c:v>
                </c:pt>
                <c:pt idx="49">
                  <c:v>5.607514489546273</c:v>
                </c:pt>
                <c:pt idx="50">
                  <c:v>5.6388717843604308</c:v>
                </c:pt>
                <c:pt idx="51">
                  <c:v>5.6690359630576506</c:v>
                </c:pt>
                <c:pt idx="52">
                  <c:v>5.6980259740041355</c:v>
                </c:pt>
                <c:pt idx="53">
                  <c:v>5.7258596516514944</c:v>
                </c:pt>
                <c:pt idx="54">
                  <c:v>5.7525537807477614</c:v>
                </c:pt>
                <c:pt idx="55">
                  <c:v>5.7781241549814553</c:v>
                </c:pt>
                <c:pt idx="56">
                  <c:v>5.8025856305930503</c:v>
                </c:pt>
                <c:pt idx="57">
                  <c:v>5.8259521754258969</c:v>
                </c:pt>
                <c:pt idx="58">
                  <c:v>5.8482369138343335</c:v>
                </c:pt>
                <c:pt idx="59">
                  <c:v>5.8694521678193556</c:v>
                </c:pt>
                <c:pt idx="60">
                  <c:v>5.8896094947206912</c:v>
                </c:pt>
                <c:pt idx="61">
                  <c:v>5.9087197217577438</c:v>
                </c:pt>
                <c:pt idx="62">
                  <c:v>5.9267929776797255</c:v>
                </c:pt>
                <c:pt idx="63">
                  <c:v>5.943838721757051</c:v>
                </c:pt>
                <c:pt idx="64">
                  <c:v>5.9598657703209472</c:v>
                </c:pt>
                <c:pt idx="65">
                  <c:v>5.9748823210359623</c:v>
                </c:pt>
                <c:pt idx="66">
                  <c:v>5.9888959750702702</c:v>
                </c:pt>
                <c:pt idx="67">
                  <c:v>6.0019137573108861</c:v>
                </c:pt>
                <c:pt idx="68">
                  <c:v>6.0139421347550783</c:v>
                </c:pt>
                <c:pt idx="69">
                  <c:v>6.0249870331949484</c:v>
                </c:pt>
                <c:pt idx="70">
                  <c:v>6.035053852299253</c:v>
                </c:pt>
                <c:pt idx="71">
                  <c:v>6.0441474791848719</c:v>
                </c:pt>
                <c:pt idx="72">
                  <c:v>6.052272300559653</c:v>
                </c:pt>
                <c:pt idx="73">
                  <c:v>6.059432213508658</c:v>
                </c:pt>
                <c:pt idx="74">
                  <c:v>6.0656306349868707</c:v>
                </c:pt>
                <c:pt idx="75">
                  <c:v>6.0708705100731661</c:v>
                </c:pt>
                <c:pt idx="76">
                  <c:v>6.07515431903263</c:v>
                </c:pt>
                <c:pt idx="77">
                  <c:v>6.0784840832271341</c:v>
                </c:pt>
                <c:pt idx="78">
                  <c:v>6.08086136990726</c:v>
                </c:pt>
                <c:pt idx="79">
                  <c:v>6.0822872959122209</c:v>
                </c:pt>
                <c:pt idx="80">
                  <c:v>6.0827625302982193</c:v>
                </c:pt>
                <c:pt idx="81">
                  <c:v>6.0822872959097216</c:v>
                </c:pt>
                <c:pt idx="82">
                  <c:v>6.0808613699022596</c:v>
                </c:pt>
                <c:pt idx="83">
                  <c:v>6.078484083219629</c:v>
                </c:pt>
                <c:pt idx="84">
                  <c:v>6.0751543190226176</c:v>
                </c:pt>
                <c:pt idx="85">
                  <c:v>6.0708705100606428</c:v>
                </c:pt>
                <c:pt idx="86">
                  <c:v>6.0656306349718294</c:v>
                </c:pt>
                <c:pt idx="87">
                  <c:v>6.0594322134910916</c:v>
                </c:pt>
                <c:pt idx="88">
                  <c:v>6.0522723005395536</c:v>
                </c:pt>
                <c:pt idx="89">
                  <c:v>6.0441474791622296</c:v>
                </c:pt>
                <c:pt idx="90">
                  <c:v>6.0350538522740571</c:v>
                </c:pt>
                <c:pt idx="91">
                  <c:v>6.0249870331671858</c:v>
                </c:pt>
                <c:pt idx="92">
                  <c:v>6.0139421347247364</c:v>
                </c:pt>
                <c:pt idx="93">
                  <c:v>6.0019137572779497</c:v>
                </c:pt>
                <c:pt idx="94">
                  <c:v>5.9888959750347235</c:v>
                </c:pt>
                <c:pt idx="95">
                  <c:v>5.9748823209977866</c:v>
                </c:pt>
                <c:pt idx="96">
                  <c:v>5.9598657702801239</c:v>
                </c:pt>
                <c:pt idx="97">
                  <c:v>5.9438387217135604</c:v>
                </c:pt>
                <c:pt idx="98">
                  <c:v>5.9267929776335437</c:v>
                </c:pt>
                <c:pt idx="99">
                  <c:v>5.9087197217088478</c:v>
                </c:pt>
                <c:pt idx="100">
                  <c:v>5.8896094946690551</c:v>
                </c:pt>
                <c:pt idx="101">
                  <c:v>5.8694521677649503</c:v>
                </c:pt>
                <c:pt idx="102">
                  <c:v>5.8482369137771313</c:v>
                </c:pt>
                <c:pt idx="103">
                  <c:v>5.8259521753658658</c:v>
                </c:pt>
                <c:pt idx="104">
                  <c:v>5.8025856305301566</c:v>
                </c:pt>
                <c:pt idx="105">
                  <c:v>5.7781241549156634</c:v>
                </c:pt>
                <c:pt idx="106">
                  <c:v>5.7525537806790332</c:v>
                </c:pt>
                <c:pt idx="107">
                  <c:v>5.7258596515797908</c:v>
                </c:pt>
                <c:pt idx="108">
                  <c:v>5.698025973929413</c:v>
                </c:pt>
                <c:pt idx="109">
                  <c:v>5.6690359629798639</c:v>
                </c:pt>
                <c:pt idx="110">
                  <c:v>5.6388717842795311</c:v>
                </c:pt>
                <c:pt idx="111">
                  <c:v>5.6075144894622095</c:v>
                </c:pt>
                <c:pt idx="112">
                  <c:v>5.5749439458629011</c:v>
                </c:pt>
                <c:pt idx="113">
                  <c:v>5.5411387592712575</c:v>
                </c:pt>
                <c:pt idx="114">
                  <c:v>5.5060761890372536</c:v>
                </c:pt>
                <c:pt idx="115">
                  <c:v>5.4697320546319084</c:v>
                </c:pt>
                <c:pt idx="116">
                  <c:v>5.4320806326353992</c:v>
                </c:pt>
                <c:pt idx="117">
                  <c:v>5.3930945429722801</c:v>
                </c:pt>
                <c:pt idx="118">
                  <c:v>5.3527446230342601</c:v>
                </c:pt>
                <c:pt idx="119">
                  <c:v>5.3109997881196511</c:v>
                </c:pt>
                <c:pt idx="120">
                  <c:v>5.2678268763686393</c:v>
                </c:pt>
                <c:pt idx="121">
                  <c:v>5.22319047607653</c:v>
                </c:pt>
                <c:pt idx="122">
                  <c:v>5.1770527329129425</c:v>
                </c:pt>
                <c:pt idx="123">
                  <c:v>5.1293731341506206</c:v>
                </c:pt>
                <c:pt idx="124">
                  <c:v>5.080108266496981</c:v>
                </c:pt>
                <c:pt idx="125">
                  <c:v>5.0292115435041858</c:v>
                </c:pt>
                <c:pt idx="126">
                  <c:v>4.9766328977834551</c:v>
                </c:pt>
                <c:pt idx="127">
                  <c:v>4.9223184323330145</c:v>
                </c:pt>
                <c:pt idx="128">
                  <c:v>4.8662100241635828</c:v>
                </c:pt>
                <c:pt idx="129">
                  <c:v>4.8082448720146242</c:v>
                </c:pt>
                <c:pt idx="130">
                  <c:v>4.7483549782255885</c:v>
                </c:pt>
                <c:pt idx="131">
                  <c:v>4.6864665526625195</c:v>
                </c:pt>
                <c:pt idx="132">
                  <c:v>4.6224993238733223</c:v>
                </c:pt>
                <c:pt idx="133">
                  <c:v>4.556365739182282</c:v>
                </c:pt>
                <c:pt idx="134">
                  <c:v>4.4879700310027575</c:v>
                </c:pt>
                <c:pt idx="135">
                  <c:v>4.4172071209264896</c:v>
                </c:pt>
                <c:pt idx="136">
                  <c:v>4.3439613256966814</c:v>
                </c:pt>
                <c:pt idx="137">
                  <c:v>4.2681048193704498</c:v>
                </c:pt>
                <c:pt idx="138">
                  <c:v>4.1894957929466932</c:v>
                </c:pt>
                <c:pt idx="139">
                  <c:v>4.1079762352164151</c:v>
                </c:pt>
                <c:pt idx="140">
                  <c:v>4.0233692347443855</c:v>
                </c:pt>
                <c:pt idx="141">
                  <c:v>3.9354756699886235</c:v>
                </c:pt>
                <c:pt idx="142">
                  <c:v>3.8440701084992184</c:v>
                </c:pt>
                <c:pt idx="143">
                  <c:v>3.7488956705998073</c:v>
                </c:pt>
                <c:pt idx="144">
                  <c:v>3.6496575180455992</c:v>
                </c:pt>
                <c:pt idx="145">
                  <c:v>3.5460144879866959</c:v>
                </c:pt>
                <c:pt idx="146">
                  <c:v>3.4375681809960268</c:v>
                </c:pt>
                <c:pt idx="147">
                  <c:v>3.3238484846606831</c:v>
                </c:pt>
                <c:pt idx="148">
                  <c:v>3.2042939938410622</c:v>
                </c:pt>
                <c:pt idx="149">
                  <c:v>3.0782249347555304</c:v>
                </c:pt>
                <c:pt idx="150">
                  <c:v>2.9448047471666898</c:v>
                </c:pt>
                <c:pt idx="151">
                  <c:v>2.8029839009384729</c:v>
                </c:pt>
                <c:pt idx="152">
                  <c:v>2.6514147165060846</c:v>
                </c:pt>
                <c:pt idx="153">
                  <c:v>2.4883164487037872</c:v>
                </c:pt>
                <c:pt idx="154">
                  <c:v>2.3112496617359639</c:v>
                </c:pt>
                <c:pt idx="155">
                  <c:v>2.1167117774650839</c:v>
                </c:pt>
                <c:pt idx="156">
                  <c:v>1.8993419910179883</c:v>
                </c:pt>
                <c:pt idx="157">
                  <c:v>1.6501420389860244</c:v>
                </c:pt>
                <c:pt idx="158">
                  <c:v>1.3516193986524989</c:v>
                </c:pt>
                <c:pt idx="159">
                  <c:v>8.4293697021788069E-8</c:v>
                </c:pt>
                <c:pt idx="160">
                  <c:v>-3.4879057321038625E-5</c:v>
                </c:pt>
                <c:pt idx="161">
                  <c:v>-0.95875896407874173</c:v>
                </c:pt>
                <c:pt idx="162">
                  <c:v>-1.3516193995301087</c:v>
                </c:pt>
                <c:pt idx="163">
                  <c:v>-1.6501420396956512</c:v>
                </c:pt>
                <c:pt idx="164">
                  <c:v>-1.8993419916264984</c:v>
                </c:pt>
                <c:pt idx="165">
                  <c:v>-2.1167117780039177</c:v>
                </c:pt>
                <c:pt idx="166">
                  <c:v>-2.3112496622228638</c:v>
                </c:pt>
                <c:pt idx="167">
                  <c:v>-2.488316449149925</c:v>
                </c:pt>
                <c:pt idx="168">
                  <c:v>-2.6514147169190418</c:v>
                </c:pt>
                <c:pt idx="169">
                  <c:v>-2.8029839013236724</c:v>
                </c:pt>
                <c:pt idx="170">
                  <c:v>-2.9448047475281731</c:v>
                </c:pt>
                <c:pt idx="171">
                  <c:v>-3.0782249350964039</c:v>
                </c:pt>
                <c:pt idx="172">
                  <c:v>-3.2042939941637774</c:v>
                </c:pt>
                <c:pt idx="173">
                  <c:v>-3.3238484849672143</c:v>
                </c:pt>
                <c:pt idx="174">
                  <c:v>-3.4375681812879928</c:v>
                </c:pt>
                <c:pt idx="175">
                  <c:v>-3.5460144882654427</c:v>
                </c:pt>
                <c:pt idx="176">
                  <c:v>-3.6496575183122628</c:v>
                </c:pt>
                <c:pt idx="177">
                  <c:v>-3.748895670855354</c:v>
                </c:pt>
                <c:pt idx="178">
                  <c:v>-3.8440701087444822</c:v>
                </c:pt>
                <c:pt idx="179">
                  <c:v>-3.9354756702243257</c:v>
                </c:pt>
                <c:pt idx="180">
                  <c:v>-4.0233692349711578</c:v>
                </c:pt>
                <c:pt idx="181">
                  <c:v>-4.1079762354348146</c:v>
                </c:pt>
                <c:pt idx="182">
                  <c:v>-4.1894957931572128</c:v>
                </c:pt>
                <c:pt idx="183">
                  <c:v>-4.2681048195735274</c:v>
                </c:pt>
                <c:pt idx="184">
                  <c:v>-4.3439613258927121</c:v>
                </c:pt>
                <c:pt idx="185">
                  <c:v>-4.4172071211158261</c:v>
                </c:pt>
                <c:pt idx="186">
                  <c:v>-4.4879700311857205</c:v>
                </c:pt>
                <c:pt idx="187">
                  <c:v>-4.556365739359161</c:v>
                </c:pt>
                <c:pt idx="188">
                  <c:v>-4.6224993240443792</c:v>
                </c:pt>
                <c:pt idx="189">
                  <c:v>-4.6864665528279978</c:v>
                </c:pt>
                <c:pt idx="190">
                  <c:v>-4.7483549783857075</c:v>
                </c:pt>
                <c:pt idx="191">
                  <c:v>-4.8082448721695865</c:v>
                </c:pt>
                <c:pt idx="192">
                  <c:v>-4.866210024313574</c:v>
                </c:pt>
                <c:pt idx="193">
                  <c:v>-4.9223184324782068</c:v>
                </c:pt>
                <c:pt idx="194">
                  <c:v>-4.9766328979240066</c:v>
                </c:pt>
                <c:pt idx="195">
                  <c:v>-5.0292115436402449</c:v>
                </c:pt>
                <c:pt idx="196">
                  <c:v>-5.0801082666286836</c:v>
                </c:pt>
                <c:pt idx="197">
                  <c:v>-5.1293731342780946</c:v>
                </c:pt>
                <c:pt idx="198">
                  <c:v>-5.1770527330363052</c:v>
                </c:pt>
                <c:pt idx="199">
                  <c:v>-5.2231904761958923</c:v>
                </c:pt>
                <c:pt idx="200">
                  <c:v>-5.2678268764841025</c:v>
                </c:pt>
                <c:pt idx="201">
                  <c:v>-5.3109997882313129</c:v>
                </c:pt>
                <c:pt idx="202">
                  <c:v>-5.3527446231422102</c:v>
                </c:pt>
                <c:pt idx="203">
                  <c:v>-5.3930945430766037</c:v>
                </c:pt>
                <c:pt idx="204">
                  <c:v>-5.4320806327361737</c:v>
                </c:pt>
                <c:pt idx="205">
                  <c:v>-5.4697320547292101</c:v>
                </c:pt>
                <c:pt idx="206">
                  <c:v>-5.5060761891311509</c:v>
                </c:pt>
                <c:pt idx="207">
                  <c:v>-5.5411387593618162</c:v>
                </c:pt>
                <c:pt idx="208">
                  <c:v>-5.5749439459501842</c:v>
                </c:pt>
                <c:pt idx="209">
                  <c:v>-5.607514489546273</c:v>
                </c:pt>
                <c:pt idx="210">
                  <c:v>-5.6388717843604308</c:v>
                </c:pt>
                <c:pt idx="211">
                  <c:v>-5.6690359630576506</c:v>
                </c:pt>
                <c:pt idx="212">
                  <c:v>-5.6980259740041355</c:v>
                </c:pt>
                <c:pt idx="213">
                  <c:v>-5.7258596516514944</c:v>
                </c:pt>
                <c:pt idx="214">
                  <c:v>-5.7525537807477614</c:v>
                </c:pt>
                <c:pt idx="215">
                  <c:v>-5.7781241549814553</c:v>
                </c:pt>
                <c:pt idx="216">
                  <c:v>-5.8025856305930503</c:v>
                </c:pt>
                <c:pt idx="217">
                  <c:v>-5.8259521754258969</c:v>
                </c:pt>
                <c:pt idx="218">
                  <c:v>-5.8482369138343335</c:v>
                </c:pt>
                <c:pt idx="219">
                  <c:v>-5.8694521678193556</c:v>
                </c:pt>
                <c:pt idx="220">
                  <c:v>-5.8896094947206912</c:v>
                </c:pt>
                <c:pt idx="221">
                  <c:v>-5.9087197217577438</c:v>
                </c:pt>
                <c:pt idx="222">
                  <c:v>-5.9267929776797255</c:v>
                </c:pt>
                <c:pt idx="223">
                  <c:v>-5.943838721757051</c:v>
                </c:pt>
                <c:pt idx="224">
                  <c:v>-5.9598657703209472</c:v>
                </c:pt>
                <c:pt idx="225">
                  <c:v>-5.9748823210359623</c:v>
                </c:pt>
                <c:pt idx="226">
                  <c:v>-5.9888959750702702</c:v>
                </c:pt>
                <c:pt idx="227">
                  <c:v>-6.0019137573108861</c:v>
                </c:pt>
                <c:pt idx="228">
                  <c:v>-6.0139421347550783</c:v>
                </c:pt>
                <c:pt idx="229">
                  <c:v>-6.0249870331949484</c:v>
                </c:pt>
                <c:pt idx="230">
                  <c:v>-6.035053852299253</c:v>
                </c:pt>
                <c:pt idx="231">
                  <c:v>-6.0441474791848719</c:v>
                </c:pt>
                <c:pt idx="232">
                  <c:v>-6.052272300559653</c:v>
                </c:pt>
                <c:pt idx="233">
                  <c:v>-6.059432213508658</c:v>
                </c:pt>
                <c:pt idx="234">
                  <c:v>-6.0656306349868707</c:v>
                </c:pt>
                <c:pt idx="235">
                  <c:v>-6.0708705100731661</c:v>
                </c:pt>
                <c:pt idx="236">
                  <c:v>-6.07515431903263</c:v>
                </c:pt>
                <c:pt idx="237">
                  <c:v>-6.0784840832271341</c:v>
                </c:pt>
                <c:pt idx="238">
                  <c:v>-6.08086136990726</c:v>
                </c:pt>
                <c:pt idx="239">
                  <c:v>-6.0822872959122209</c:v>
                </c:pt>
                <c:pt idx="240">
                  <c:v>-6.0827625302982193</c:v>
                </c:pt>
                <c:pt idx="241">
                  <c:v>-6.0822872959097216</c:v>
                </c:pt>
                <c:pt idx="242">
                  <c:v>-6.0808613699022596</c:v>
                </c:pt>
                <c:pt idx="243">
                  <c:v>-6.078484083219629</c:v>
                </c:pt>
                <c:pt idx="244">
                  <c:v>-6.0751543190226176</c:v>
                </c:pt>
                <c:pt idx="245">
                  <c:v>-6.0708705100606428</c:v>
                </c:pt>
                <c:pt idx="246">
                  <c:v>-6.0656306349718294</c:v>
                </c:pt>
                <c:pt idx="247">
                  <c:v>-6.0594322134910916</c:v>
                </c:pt>
                <c:pt idx="248">
                  <c:v>-6.0522723005395536</c:v>
                </c:pt>
                <c:pt idx="249">
                  <c:v>-6.0441474791622296</c:v>
                </c:pt>
                <c:pt idx="250">
                  <c:v>-6.0350538522740571</c:v>
                </c:pt>
                <c:pt idx="251">
                  <c:v>-6.0249870331671858</c:v>
                </c:pt>
                <c:pt idx="252">
                  <c:v>-6.0139421347247364</c:v>
                </c:pt>
                <c:pt idx="253">
                  <c:v>-6.0019137572779497</c:v>
                </c:pt>
                <c:pt idx="254">
                  <c:v>-5.9888959750347235</c:v>
                </c:pt>
                <c:pt idx="255">
                  <c:v>-5.9748823209977866</c:v>
                </c:pt>
                <c:pt idx="256">
                  <c:v>-5.9598657702801239</c:v>
                </c:pt>
                <c:pt idx="257">
                  <c:v>-5.9438387217135604</c:v>
                </c:pt>
                <c:pt idx="258">
                  <c:v>-5.9267929776335437</c:v>
                </c:pt>
                <c:pt idx="259">
                  <c:v>-5.9087197217088478</c:v>
                </c:pt>
                <c:pt idx="260">
                  <c:v>-5.8896094946690551</c:v>
                </c:pt>
                <c:pt idx="261">
                  <c:v>-5.8694521677649503</c:v>
                </c:pt>
                <c:pt idx="262">
                  <c:v>-5.8482369137771313</c:v>
                </c:pt>
                <c:pt idx="263">
                  <c:v>-5.8259521753658658</c:v>
                </c:pt>
                <c:pt idx="264">
                  <c:v>-5.8025856305301566</c:v>
                </c:pt>
                <c:pt idx="265">
                  <c:v>-5.7781241549156634</c:v>
                </c:pt>
                <c:pt idx="266">
                  <c:v>-5.7525537806790332</c:v>
                </c:pt>
                <c:pt idx="267">
                  <c:v>-5.7258596515797908</c:v>
                </c:pt>
                <c:pt idx="268">
                  <c:v>-5.698025973929413</c:v>
                </c:pt>
                <c:pt idx="269">
                  <c:v>-5.6690359629798639</c:v>
                </c:pt>
                <c:pt idx="270">
                  <c:v>-5.6388717842795311</c:v>
                </c:pt>
                <c:pt idx="271">
                  <c:v>-5.6075144894622095</c:v>
                </c:pt>
                <c:pt idx="272">
                  <c:v>-5.5749439458629011</c:v>
                </c:pt>
                <c:pt idx="273">
                  <c:v>-5.5411387592712575</c:v>
                </c:pt>
                <c:pt idx="274">
                  <c:v>-5.5060761890372536</c:v>
                </c:pt>
                <c:pt idx="275">
                  <c:v>-5.4697320546319084</c:v>
                </c:pt>
                <c:pt idx="276">
                  <c:v>-5.4320806326353992</c:v>
                </c:pt>
                <c:pt idx="277">
                  <c:v>-5.3930945429722801</c:v>
                </c:pt>
                <c:pt idx="278">
                  <c:v>-5.3527446230342601</c:v>
                </c:pt>
                <c:pt idx="279">
                  <c:v>-5.3109997881196511</c:v>
                </c:pt>
                <c:pt idx="280">
                  <c:v>-5.2678268763686393</c:v>
                </c:pt>
                <c:pt idx="281">
                  <c:v>-5.22319047607653</c:v>
                </c:pt>
                <c:pt idx="282">
                  <c:v>-5.1770527329129425</c:v>
                </c:pt>
                <c:pt idx="283">
                  <c:v>-5.1293731341506206</c:v>
                </c:pt>
                <c:pt idx="284">
                  <c:v>-5.080108266496981</c:v>
                </c:pt>
                <c:pt idx="285">
                  <c:v>-5.0292115435041858</c:v>
                </c:pt>
                <c:pt idx="286">
                  <c:v>-4.9766328977834551</c:v>
                </c:pt>
                <c:pt idx="287">
                  <c:v>-4.9223184323330145</c:v>
                </c:pt>
                <c:pt idx="288">
                  <c:v>-4.8662100241635828</c:v>
                </c:pt>
                <c:pt idx="289">
                  <c:v>-4.8082448720146242</c:v>
                </c:pt>
                <c:pt idx="290">
                  <c:v>-4.7483549782255885</c:v>
                </c:pt>
                <c:pt idx="291">
                  <c:v>-4.6864665526625195</c:v>
                </c:pt>
                <c:pt idx="292">
                  <c:v>-4.6224993238733223</c:v>
                </c:pt>
                <c:pt idx="293">
                  <c:v>-4.556365739182282</c:v>
                </c:pt>
                <c:pt idx="294">
                  <c:v>-4.4879700310027575</c:v>
                </c:pt>
                <c:pt idx="295">
                  <c:v>-4.4172071209264896</c:v>
                </c:pt>
                <c:pt idx="296">
                  <c:v>-4.3439613256966814</c:v>
                </c:pt>
                <c:pt idx="297">
                  <c:v>-4.2681048193704498</c:v>
                </c:pt>
                <c:pt idx="298">
                  <c:v>-4.1894957929466932</c:v>
                </c:pt>
                <c:pt idx="299">
                  <c:v>-4.1079762352164151</c:v>
                </c:pt>
                <c:pt idx="300">
                  <c:v>-4.0233692347443855</c:v>
                </c:pt>
                <c:pt idx="301">
                  <c:v>-3.9354756699886235</c:v>
                </c:pt>
                <c:pt idx="302">
                  <c:v>-3.8440701084992184</c:v>
                </c:pt>
                <c:pt idx="303">
                  <c:v>-3.7488956705998073</c:v>
                </c:pt>
                <c:pt idx="304">
                  <c:v>-3.6496575180455992</c:v>
                </c:pt>
                <c:pt idx="305">
                  <c:v>-3.5460144879866959</c:v>
                </c:pt>
                <c:pt idx="306">
                  <c:v>-3.4375681809960268</c:v>
                </c:pt>
                <c:pt idx="307">
                  <c:v>-3.3238484846606831</c:v>
                </c:pt>
                <c:pt idx="308">
                  <c:v>-3.2042939938410622</c:v>
                </c:pt>
                <c:pt idx="309">
                  <c:v>-3.0782249347555304</c:v>
                </c:pt>
                <c:pt idx="310">
                  <c:v>-2.9448047471666898</c:v>
                </c:pt>
                <c:pt idx="311">
                  <c:v>-2.8029839009384729</c:v>
                </c:pt>
                <c:pt idx="312">
                  <c:v>-2.6514147165060846</c:v>
                </c:pt>
                <c:pt idx="313">
                  <c:v>-2.4883164487037872</c:v>
                </c:pt>
                <c:pt idx="314">
                  <c:v>-2.3112496617359639</c:v>
                </c:pt>
                <c:pt idx="315">
                  <c:v>-2.1167117774650839</c:v>
                </c:pt>
                <c:pt idx="316">
                  <c:v>-1.8993419910179883</c:v>
                </c:pt>
                <c:pt idx="317">
                  <c:v>-1.6501420389860244</c:v>
                </c:pt>
                <c:pt idx="318">
                  <c:v>-1.3516193986524989</c:v>
                </c:pt>
                <c:pt idx="319">
                  <c:v>-8.4293697021788069E-8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A-4054-8BB2-C8F7987E61C6}"/>
            </c:ext>
          </c:extLst>
        </c:ser>
        <c:ser>
          <c:idx val="2"/>
          <c:order val="1"/>
          <c:tx>
            <c:strRef>
              <c:f>'2D'!$I$7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'2D'!$I$8</c:f>
              <c:numCache>
                <c:formatCode>0.0</c:formatCode>
                <c:ptCount val="1"/>
                <c:pt idx="0">
                  <c:v>10</c:v>
                </c:pt>
              </c:numCache>
            </c:numRef>
          </c:xVal>
          <c:yVal>
            <c:numRef>
              <c:f>'2D'!$J$8</c:f>
              <c:numCache>
                <c:formatCode>0.0</c:formatCode>
                <c:ptCount val="1"/>
                <c:pt idx="0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2A-4054-8BB2-C8F7987E61C6}"/>
            </c:ext>
          </c:extLst>
        </c:ser>
        <c:ser>
          <c:idx val="3"/>
          <c:order val="2"/>
          <c:tx>
            <c:strRef>
              <c:f>'2D'!$K$7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'2D'!$K$8</c:f>
              <c:numCache>
                <c:formatCode>0.0</c:formatCode>
                <c:ptCount val="1"/>
                <c:pt idx="0">
                  <c:v>-2</c:v>
                </c:pt>
              </c:numCache>
            </c:numRef>
          </c:xVal>
          <c:yVal>
            <c:numRef>
              <c:f>'2D'!$L$8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2A-4054-8BB2-C8F7987E61C6}"/>
            </c:ext>
          </c:extLst>
        </c:ser>
        <c:ser>
          <c:idx val="4"/>
          <c:order val="3"/>
          <c:tx>
            <c:strRef>
              <c:f>'2D'!$I$11</c:f>
              <c:strCache>
                <c:ptCount val="1"/>
                <c:pt idx="0">
                  <c:v>Recta 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'2D'!$I$9:$I$10</c:f>
              <c:numCache>
                <c:formatCode>0.0</c:formatCode>
                <c:ptCount val="2"/>
                <c:pt idx="0">
                  <c:v>-2.0827625302982193</c:v>
                </c:pt>
                <c:pt idx="1">
                  <c:v>10.082762530298218</c:v>
                </c:pt>
              </c:numCache>
            </c:numRef>
          </c:xVal>
          <c:yVal>
            <c:numRef>
              <c:f>'2D'!$J$9:$J$10</c:f>
              <c:numCache>
                <c:formatCode>0.0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2A-4054-8BB2-C8F7987E61C6}"/>
            </c:ext>
          </c:extLst>
        </c:ser>
        <c:ser>
          <c:idx val="6"/>
          <c:order val="4"/>
          <c:tx>
            <c:strRef>
              <c:f>'2D'!$K$11</c:f>
              <c:strCache>
                <c:ptCount val="1"/>
                <c:pt idx="0">
                  <c:v>Recta V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C5-4182-9FE7-B5618317DC4A}"/>
              </c:ext>
            </c:extLst>
          </c:dPt>
          <c:xVal>
            <c:numRef>
              <c:f>'2D'!$K$9:$K$10</c:f>
              <c:numCache>
                <c:formatCode>0.0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xVal>
          <c:yVal>
            <c:numRef>
              <c:f>'2D'!$L$9:$L$10</c:f>
              <c:numCache>
                <c:formatCode>0.0</c:formatCode>
                <c:ptCount val="2"/>
                <c:pt idx="0">
                  <c:v>-6.0827625302982193</c:v>
                </c:pt>
                <c:pt idx="1">
                  <c:v>6.0827625302982193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2A-4054-8BB2-C8F7987E61C6}"/>
            </c:ext>
          </c:extLst>
        </c:ser>
        <c:ser>
          <c:idx val="1"/>
          <c:order val="5"/>
          <c:tx>
            <c:strRef>
              <c:f>'2D'!$F$5:$G$5</c:f>
              <c:strCache>
                <c:ptCount val="1"/>
                <c:pt idx="0">
                  <c:v>Recta solución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'2D'!$F$7:$F$10</c:f>
              <c:numCache>
                <c:formatCode>0.00</c:formatCode>
                <c:ptCount val="4"/>
                <c:pt idx="0">
                  <c:v>-2</c:v>
                </c:pt>
                <c:pt idx="1">
                  <c:v>0.71132486540518736</c:v>
                </c:pt>
                <c:pt idx="2">
                  <c:v>3.4226497308103747</c:v>
                </c:pt>
                <c:pt idx="3">
                  <c:v>6.1339745962155625</c:v>
                </c:pt>
              </c:numCache>
            </c:numRef>
          </c:xVal>
          <c:yVal>
            <c:numRef>
              <c:f>'2D'!$G$7:$G$10</c:f>
              <c:numCache>
                <c:formatCode>0.00</c:formatCode>
                <c:ptCount val="4"/>
                <c:pt idx="0">
                  <c:v>-1</c:v>
                </c:pt>
                <c:pt idx="1">
                  <c:v>-2.5653841409022107</c:v>
                </c:pt>
                <c:pt idx="2">
                  <c:v>-4.1307682818044213</c:v>
                </c:pt>
                <c:pt idx="3">
                  <c:v>-5.696152422706632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2A-4054-8BB2-C8F7987E61C6}"/>
            </c:ext>
          </c:extLst>
        </c:ser>
        <c:ser>
          <c:idx val="5"/>
          <c:order val="6"/>
          <c:tx>
            <c:strRef>
              <c:f>'2D'!$F$15:$G$15</c:f>
              <c:strCache>
                <c:ptCount val="1"/>
                <c:pt idx="0">
                  <c:v>Solución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'2D'!$F$17</c:f>
              <c:numCache>
                <c:formatCode>0.000</c:formatCode>
                <c:ptCount val="1"/>
                <c:pt idx="0">
                  <c:v>6.1339745962155625</c:v>
                </c:pt>
              </c:numCache>
            </c:numRef>
          </c:xVal>
          <c:yVal>
            <c:numRef>
              <c:f>'2D'!$G$17</c:f>
              <c:numCache>
                <c:formatCode>0.000</c:formatCode>
                <c:ptCount val="1"/>
                <c:pt idx="0">
                  <c:v>-5.6961524227066311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2A-4054-8BB2-C8F7987E61C6}"/>
            </c:ext>
          </c:extLst>
        </c:ser>
        <c:ser>
          <c:idx val="7"/>
          <c:order val="7"/>
          <c:tx>
            <c:strRef>
              <c:f>'2D'!$Q$5</c:f>
              <c:strCache>
                <c:ptCount val="1"/>
                <c:pt idx="0">
                  <c:v>Recta 1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'2D'!$Q$6:$Q$7</c:f>
              <c:numCache>
                <c:formatCode>General</c:formatCode>
                <c:ptCount val="2"/>
                <c:pt idx="0">
                  <c:v>-2.6910387833280422</c:v>
                </c:pt>
                <c:pt idx="1">
                  <c:v>10.691038783328043</c:v>
                </c:pt>
              </c:numCache>
            </c:numRef>
          </c:xVal>
          <c:yVal>
            <c:numRef>
              <c:f>'2D'!$R$6:$R$7</c:f>
              <c:numCache>
                <c:formatCode>General</c:formatCode>
                <c:ptCount val="2"/>
                <c:pt idx="0">
                  <c:v>-6.6910387833280422</c:v>
                </c:pt>
                <c:pt idx="1">
                  <c:v>-6.6910387833280422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2A-4054-8BB2-C8F7987E61C6}"/>
            </c:ext>
          </c:extLst>
        </c:ser>
        <c:ser>
          <c:idx val="8"/>
          <c:order val="8"/>
          <c:tx>
            <c:strRef>
              <c:f>'2D'!$T$5</c:f>
              <c:strCache>
                <c:ptCount val="1"/>
                <c:pt idx="0">
                  <c:v>Recta 2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'2D'!$T$6:$T$7</c:f>
              <c:numCache>
                <c:formatCode>General</c:formatCode>
                <c:ptCount val="2"/>
                <c:pt idx="0">
                  <c:v>-2.6910387833280422</c:v>
                </c:pt>
                <c:pt idx="1">
                  <c:v>10.691038783328043</c:v>
                </c:pt>
              </c:numCache>
            </c:numRef>
          </c:xVal>
          <c:yVal>
            <c:numRef>
              <c:f>'2D'!$U$6:$U$7</c:f>
              <c:numCache>
                <c:formatCode>General</c:formatCode>
                <c:ptCount val="2"/>
                <c:pt idx="0">
                  <c:v>6.6910387833280422</c:v>
                </c:pt>
                <c:pt idx="1">
                  <c:v>6.6910387833280422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2A-4054-8BB2-C8F7987E61C6}"/>
            </c:ext>
          </c:extLst>
        </c:ser>
        <c:ser>
          <c:idx val="9"/>
          <c:order val="9"/>
          <c:tx>
            <c:strRef>
              <c:f>'2D'!$W$5</c:f>
              <c:strCache>
                <c:ptCount val="1"/>
                <c:pt idx="0">
                  <c:v>Recta 3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2A-4054-8BB2-C8F7987E61C6}"/>
              </c:ext>
            </c:extLst>
          </c:dPt>
          <c:xVal>
            <c:numRef>
              <c:f>'2D'!$W$6:$W$7</c:f>
              <c:numCache>
                <c:formatCode>General</c:formatCode>
                <c:ptCount val="2"/>
                <c:pt idx="0">
                  <c:v>-2.6910387833280422</c:v>
                </c:pt>
                <c:pt idx="1">
                  <c:v>-2.6910387833280422</c:v>
                </c:pt>
              </c:numCache>
            </c:numRef>
          </c:xVal>
          <c:yVal>
            <c:numRef>
              <c:f>'2D'!$X$6:$X$7</c:f>
              <c:numCache>
                <c:formatCode>General</c:formatCode>
                <c:ptCount val="2"/>
                <c:pt idx="0">
                  <c:v>-6.6910387833280422</c:v>
                </c:pt>
                <c:pt idx="1">
                  <c:v>6.6910387833280422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B2A-4054-8BB2-C8F7987E61C6}"/>
            </c:ext>
          </c:extLst>
        </c:ser>
        <c:ser>
          <c:idx val="10"/>
          <c:order val="10"/>
          <c:tx>
            <c:strRef>
              <c:f>'2D'!$Z$5</c:f>
              <c:strCache>
                <c:ptCount val="1"/>
                <c:pt idx="0">
                  <c:v>Recta 4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'2D'!$Z$6:$Z$7</c:f>
              <c:numCache>
                <c:formatCode>General</c:formatCode>
                <c:ptCount val="2"/>
                <c:pt idx="0">
                  <c:v>10.691038783328043</c:v>
                </c:pt>
                <c:pt idx="1">
                  <c:v>10.691038783328043</c:v>
                </c:pt>
              </c:numCache>
            </c:numRef>
          </c:xVal>
          <c:yVal>
            <c:numRef>
              <c:f>'2D'!$AA$6:$AA$7</c:f>
              <c:numCache>
                <c:formatCode>General</c:formatCode>
                <c:ptCount val="2"/>
                <c:pt idx="0">
                  <c:v>-6.6910387833280422</c:v>
                </c:pt>
                <c:pt idx="1">
                  <c:v>6.6910387833280422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B2A-4054-8BB2-C8F7987E61C6}"/>
            </c:ext>
          </c:extLst>
        </c:ser>
        <c:ser>
          <c:idx val="11"/>
          <c:order val="11"/>
          <c:tx>
            <c:strRef>
              <c:f>'2D'!$M$5:$N$5</c:f>
              <c:strCache>
                <c:ptCount val="1"/>
                <c:pt idx="0">
                  <c:v>Recta solución s1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'2D'!$M$7:$M$8</c:f>
              <c:numCache>
                <c:formatCode>0.00</c:formatCode>
                <c:ptCount val="2"/>
                <c:pt idx="0">
                  <c:v>-2</c:v>
                </c:pt>
                <c:pt idx="1">
                  <c:v>10.082762530298218</c:v>
                </c:pt>
              </c:numCache>
            </c:numRef>
          </c:xVal>
          <c:yVal>
            <c:numRef>
              <c:f>'2D'!$N$7:$N$8</c:f>
              <c:numCache>
                <c:formatCode>0.00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3A-4107-A1FA-031ABA8B989E}"/>
            </c:ext>
          </c:extLst>
        </c:ser>
        <c:ser>
          <c:idx val="12"/>
          <c:order val="12"/>
          <c:tx>
            <c:strRef>
              <c:f>'2D'!$O$5:$P$5</c:f>
              <c:strCache>
                <c:ptCount val="1"/>
                <c:pt idx="0">
                  <c:v>Recta solución s2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3A-4107-A1FA-031ABA8B989E}"/>
              </c:ext>
            </c:extLst>
          </c:dPt>
          <c:xVal>
            <c:numRef>
              <c:f>'2D'!$O$7:$O$8</c:f>
              <c:numCache>
                <c:formatCode>0.00</c:formatCode>
                <c:ptCount val="2"/>
                <c:pt idx="0">
                  <c:v>-2</c:v>
                </c:pt>
                <c:pt idx="1">
                  <c:v>-2.0827625302982193</c:v>
                </c:pt>
              </c:numCache>
            </c:numRef>
          </c:xVal>
          <c:yVal>
            <c:numRef>
              <c:f>'2D'!$P$7:$P$8</c:f>
              <c:numCache>
                <c:formatCode>0.00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3A-4107-A1FA-031ABA8B9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087464"/>
        <c:axId val="771091784"/>
      </c:scatterChart>
      <c:valAx>
        <c:axId val="771087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Symbol" panose="05050102010706020507" pitchFamily="18" charset="2"/>
                    <a:ea typeface="+mn-ea"/>
                    <a:cs typeface="+mn-cs"/>
                  </a:defRPr>
                </a:pPr>
                <a:r>
                  <a:rPr lang="es-MX" sz="2000">
                    <a:latin typeface="Symbol" panose="05050102010706020507" pitchFamily="18" charset="2"/>
                  </a:rPr>
                  <a:t>s</a:t>
                </a:r>
              </a:p>
            </c:rich>
          </c:tx>
          <c:layout>
            <c:manualLayout>
              <c:xMode val="edge"/>
              <c:yMode val="edge"/>
              <c:x val="0.81279786234192286"/>
              <c:y val="0.46090031797384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Symbol" panose="05050102010706020507" pitchFamily="18" charset="2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1091784"/>
        <c:crosses val="autoZero"/>
        <c:crossBetween val="midCat"/>
      </c:valAx>
      <c:valAx>
        <c:axId val="77109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Symbol" panose="05050102010706020507" pitchFamily="18" charset="2"/>
                    <a:ea typeface="+mn-ea"/>
                    <a:cs typeface="+mn-cs"/>
                  </a:defRPr>
                </a:pPr>
                <a:r>
                  <a:rPr lang="es-MX" sz="2000">
                    <a:latin typeface="Symbol" panose="05050102010706020507" pitchFamily="18" charset="2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1.987083954297069E-2"/>
              <c:y val="5.38915308853719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Symbol" panose="05050102010706020507" pitchFamily="18" charset="2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1087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81678901915173607"/>
          <c:y val="1.6153195459001424E-3"/>
          <c:w val="0.18321097786602289"/>
          <c:h val="0.51142547859483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Circulos de Mohr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 a 2D '!$B$8</c:f>
              <c:strCache>
                <c:ptCount val="1"/>
                <c:pt idx="0">
                  <c:v>Circulo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'3D a 2D '!$B$10:$B$202</c:f>
              <c:numCache>
                <c:formatCode>0.0000</c:formatCode>
                <c:ptCount val="193"/>
                <c:pt idx="0">
                  <c:v>-2.0827625292982193</c:v>
                </c:pt>
                <c:pt idx="1">
                  <c:v>-2.0567279976819917</c:v>
                </c:pt>
                <c:pt idx="2">
                  <c:v>-2.0306934660657641</c:v>
                </c:pt>
                <c:pt idx="3">
                  <c:v>-2.0046589344495365</c:v>
                </c:pt>
                <c:pt idx="4">
                  <c:v>-1.9786244028333086</c:v>
                </c:pt>
                <c:pt idx="5">
                  <c:v>-1.9525898712170808</c:v>
                </c:pt>
                <c:pt idx="6">
                  <c:v>-1.926555339600853</c:v>
                </c:pt>
                <c:pt idx="7">
                  <c:v>-1.9005208079846252</c:v>
                </c:pt>
                <c:pt idx="8">
                  <c:v>-1.8744862763683974</c:v>
                </c:pt>
                <c:pt idx="9">
                  <c:v>-1.8484517447521696</c:v>
                </c:pt>
                <c:pt idx="10">
                  <c:v>-1.8224172131359417</c:v>
                </c:pt>
                <c:pt idx="11">
                  <c:v>-1.7963826815197139</c:v>
                </c:pt>
                <c:pt idx="12">
                  <c:v>-1.7703481499034861</c:v>
                </c:pt>
                <c:pt idx="13">
                  <c:v>-1.7443136182872583</c:v>
                </c:pt>
                <c:pt idx="14">
                  <c:v>-1.7182790866710305</c:v>
                </c:pt>
                <c:pt idx="15">
                  <c:v>-1.6922445550548026</c:v>
                </c:pt>
                <c:pt idx="16">
                  <c:v>-1.6662100234385748</c:v>
                </c:pt>
                <c:pt idx="17">
                  <c:v>-1.640175491822347</c:v>
                </c:pt>
                <c:pt idx="18">
                  <c:v>-1.6141409602061192</c:v>
                </c:pt>
                <c:pt idx="19">
                  <c:v>-1.5881064285898914</c:v>
                </c:pt>
                <c:pt idx="20">
                  <c:v>-1.5620718969736636</c:v>
                </c:pt>
                <c:pt idx="21">
                  <c:v>-1.5360373653574357</c:v>
                </c:pt>
                <c:pt idx="22">
                  <c:v>-1.5100028337412079</c:v>
                </c:pt>
                <c:pt idx="23">
                  <c:v>-1.4839683021249801</c:v>
                </c:pt>
                <c:pt idx="24">
                  <c:v>-1.4579337705087523</c:v>
                </c:pt>
                <c:pt idx="25">
                  <c:v>-1.4318992388925245</c:v>
                </c:pt>
                <c:pt idx="26">
                  <c:v>-1.4058647072762966</c:v>
                </c:pt>
                <c:pt idx="27">
                  <c:v>-1.3798301756600688</c:v>
                </c:pt>
                <c:pt idx="28">
                  <c:v>-1.353795644043841</c:v>
                </c:pt>
                <c:pt idx="29">
                  <c:v>-1.3277611124276132</c:v>
                </c:pt>
                <c:pt idx="30">
                  <c:v>-1.3017265808113854</c:v>
                </c:pt>
                <c:pt idx="31">
                  <c:v>-1.2756920491951576</c:v>
                </c:pt>
                <c:pt idx="32">
                  <c:v>-1.2496575175789297</c:v>
                </c:pt>
                <c:pt idx="33">
                  <c:v>-1.2236229859627019</c:v>
                </c:pt>
                <c:pt idx="34">
                  <c:v>-1.1975884543464741</c:v>
                </c:pt>
                <c:pt idx="35">
                  <c:v>-1.1715539227302463</c:v>
                </c:pt>
                <c:pt idx="36">
                  <c:v>-1.1455193911140185</c:v>
                </c:pt>
                <c:pt idx="37">
                  <c:v>-1.1194848594977906</c:v>
                </c:pt>
                <c:pt idx="38">
                  <c:v>-1.0934503278815628</c:v>
                </c:pt>
                <c:pt idx="39">
                  <c:v>-1.067415796265335</c:v>
                </c:pt>
                <c:pt idx="40">
                  <c:v>-1.0413812646491072</c:v>
                </c:pt>
                <c:pt idx="41">
                  <c:v>-1.0153467330328794</c:v>
                </c:pt>
                <c:pt idx="42">
                  <c:v>-0.98931220141665166</c:v>
                </c:pt>
                <c:pt idx="43">
                  <c:v>-0.96327766980042395</c:v>
                </c:pt>
                <c:pt idx="44">
                  <c:v>-0.93724313818419624</c:v>
                </c:pt>
                <c:pt idx="45">
                  <c:v>-0.91120860656796854</c:v>
                </c:pt>
                <c:pt idx="46">
                  <c:v>-0.88517407495174083</c:v>
                </c:pt>
                <c:pt idx="47">
                  <c:v>-0.85913954333551312</c:v>
                </c:pt>
                <c:pt idx="48">
                  <c:v>-0.83310501171928542</c:v>
                </c:pt>
                <c:pt idx="49">
                  <c:v>-0.80707048010305771</c:v>
                </c:pt>
                <c:pt idx="50">
                  <c:v>-0.78103594848683</c:v>
                </c:pt>
                <c:pt idx="51">
                  <c:v>-0.75500141687060229</c:v>
                </c:pt>
                <c:pt idx="52">
                  <c:v>-0.72896688525437459</c:v>
                </c:pt>
                <c:pt idx="53">
                  <c:v>-0.70293235363814688</c:v>
                </c:pt>
                <c:pt idx="54">
                  <c:v>-0.67689782202191917</c:v>
                </c:pt>
                <c:pt idx="55">
                  <c:v>-0.65086329040569146</c:v>
                </c:pt>
                <c:pt idx="56">
                  <c:v>-0.62482875878946376</c:v>
                </c:pt>
                <c:pt idx="57">
                  <c:v>-0.59879422717323605</c:v>
                </c:pt>
                <c:pt idx="58">
                  <c:v>-0.57275969555700834</c:v>
                </c:pt>
                <c:pt idx="59">
                  <c:v>-0.54672516394078063</c:v>
                </c:pt>
                <c:pt idx="60">
                  <c:v>-0.52069063232455293</c:v>
                </c:pt>
                <c:pt idx="61">
                  <c:v>-0.49465610070832516</c:v>
                </c:pt>
                <c:pt idx="62">
                  <c:v>-0.4686215690920974</c:v>
                </c:pt>
                <c:pt idx="63">
                  <c:v>-0.44258703747586964</c:v>
                </c:pt>
                <c:pt idx="64">
                  <c:v>-0.41655250585964188</c:v>
                </c:pt>
                <c:pt idx="65">
                  <c:v>-0.39051797424341411</c:v>
                </c:pt>
                <c:pt idx="66">
                  <c:v>-0.36448344262718635</c:v>
                </c:pt>
                <c:pt idx="67">
                  <c:v>-0.33844891101095859</c:v>
                </c:pt>
                <c:pt idx="68">
                  <c:v>-0.31241437939473082</c:v>
                </c:pt>
                <c:pt idx="69">
                  <c:v>-0.28637984777850306</c:v>
                </c:pt>
                <c:pt idx="70">
                  <c:v>-0.2603453161622753</c:v>
                </c:pt>
                <c:pt idx="71">
                  <c:v>-0.23431078454604756</c:v>
                </c:pt>
                <c:pt idx="72">
                  <c:v>-0.20827625292981983</c:v>
                </c:pt>
                <c:pt idx="73">
                  <c:v>-0.18224172131359209</c:v>
                </c:pt>
                <c:pt idx="74">
                  <c:v>-0.15620718969736436</c:v>
                </c:pt>
                <c:pt idx="75">
                  <c:v>-0.13017265808113662</c:v>
                </c:pt>
                <c:pt idx="76">
                  <c:v>-0.10413812646490889</c:v>
                </c:pt>
                <c:pt idx="77">
                  <c:v>-7.8103594848681152E-2</c:v>
                </c:pt>
                <c:pt idx="78">
                  <c:v>-5.2069063232453409E-2</c:v>
                </c:pt>
                <c:pt idx="79">
                  <c:v>0</c:v>
                </c:pt>
              </c:numCache>
            </c:numRef>
          </c:xVal>
          <c:yVal>
            <c:numRef>
              <c:f>'3D a 2D '!$C$10:$C$202</c:f>
              <c:numCache>
                <c:formatCode>0.0000</c:formatCode>
                <c:ptCount val="193"/>
                <c:pt idx="0">
                  <c:v>4.5637294278143219E-5</c:v>
                </c:pt>
                <c:pt idx="1">
                  <c:v>0.23139998301287823</c:v>
                </c:pt>
                <c:pt idx="2">
                  <c:v>0.32517119878766243</c:v>
                </c:pt>
                <c:pt idx="3">
                  <c:v>0.39569062565430813</c:v>
                </c:pt>
                <c:pt idx="4">
                  <c:v>0.45392757160965436</c:v>
                </c:pt>
                <c:pt idx="5">
                  <c:v>0.50415653881629385</c:v>
                </c:pt>
                <c:pt idx="6">
                  <c:v>0.54858162320848824</c:v>
                </c:pt>
                <c:pt idx="7">
                  <c:v>0.58851863635737278</c:v>
                </c:pt>
                <c:pt idx="8">
                  <c:v>0.62482876028946577</c:v>
                </c:pt>
                <c:pt idx="9">
                  <c:v>0.65811258942284878</c:v>
                </c:pt>
                <c:pt idx="10">
                  <c:v>0.6888089628887466</c:v>
                </c:pt>
                <c:pt idx="11">
                  <c:v>0.71725016603828107</c:v>
                </c:pt>
                <c:pt idx="12">
                  <c:v>0.74369497802194406</c:v>
                </c:pt>
                <c:pt idx="13">
                  <c:v>0.76834955997594312</c:v>
                </c:pt>
                <c:pt idx="14">
                  <c:v>0.79138124732801074</c:v>
                </c:pt>
                <c:pt idx="15">
                  <c:v>0.81292799020374373</c:v>
                </c:pt>
                <c:pt idx="16">
                  <c:v>0.83310501271928816</c:v>
                </c:pt>
                <c:pt idx="17">
                  <c:v>0.85200963228496418</c:v>
                </c:pt>
                <c:pt idx="18">
                  <c:v>0.86972482494278713</c:v>
                </c:pt>
                <c:pt idx="19">
                  <c:v>0.88632191390273696</c:v>
                </c:pt>
                <c:pt idx="20">
                  <c:v>0.90186263107732045</c:v>
                </c:pt>
                <c:pt idx="21">
                  <c:v>0.91640072126240202</c:v>
                </c:pt>
                <c:pt idx="22">
                  <c:v>0.92998320675904766</c:v>
                </c:pt>
                <c:pt idx="23">
                  <c:v>0.94265139585346169</c:v>
                </c:pt>
                <c:pt idx="24">
                  <c:v>0.95444169527644018</c:v>
                </c:pt>
                <c:pt idx="25">
                  <c:v>0.96538627066418226</c:v>
                </c:pt>
                <c:pt idx="26">
                  <c:v>0.97551358771606955</c:v>
                </c:pt>
                <c:pt idx="27">
                  <c:v>0.9848488586465971</c:v>
                </c:pt>
                <c:pt idx="28">
                  <c:v>0.99341441265132624</c:v>
                </c:pt>
                <c:pt idx="29">
                  <c:v>1.0012300047822684</c:v>
                </c:pt>
                <c:pt idx="30">
                  <c:v>1.0083130744051028</c:v>
                </c:pt>
                <c:pt idx="31">
                  <c:v>1.0146789619792491</c:v>
                </c:pt>
                <c:pt idx="32">
                  <c:v>1.0203410910462001</c:v>
                </c:pt>
                <c:pt idx="33">
                  <c:v>1.025311120879151</c:v>
                </c:pt>
                <c:pt idx="34">
                  <c:v>1.0295990741286722</c:v>
                </c:pt>
                <c:pt idx="35">
                  <c:v>1.0332134429157531</c:v>
                </c:pt>
                <c:pt idx="36">
                  <c:v>1.0361612761168393</c:v>
                </c:pt>
                <c:pt idx="37">
                  <c:v>1.0384482500121885</c:v>
                </c:pt>
                <c:pt idx="38">
                  <c:v>1.0400787239962772</c:v>
                </c:pt>
                <c:pt idx="39">
                  <c:v>1.0410557826519762</c:v>
                </c:pt>
                <c:pt idx="40">
                  <c:v>1.0413812651491097</c:v>
                </c:pt>
                <c:pt idx="41">
                  <c:v>1.0410557826269682</c:v>
                </c:pt>
                <c:pt idx="42">
                  <c:v>1.0400787239462144</c:v>
                </c:pt>
                <c:pt idx="43">
                  <c:v>1.0384482499369763</c:v>
                </c:pt>
                <c:pt idx="44">
                  <c:v>1.0361612760163352</c:v>
                </c:pt>
                <c:pt idx="45">
                  <c:v>1.0332134427897646</c:v>
                </c:pt>
                <c:pt idx="46">
                  <c:v>1.0295990739769549</c:v>
                </c:pt>
                <c:pt idx="47">
                  <c:v>1.0253111207014074</c:v>
                </c:pt>
                <c:pt idx="48">
                  <c:v>1.0203410908420751</c:v>
                </c:pt>
                <c:pt idx="49">
                  <c:v>1.0146789617483272</c:v>
                </c:pt>
                <c:pt idx="50">
                  <c:v>1.0083130741469029</c:v>
                </c:pt>
                <c:pt idx="51">
                  <c:v>1.0012300044962392</c:v>
                </c:pt>
                <c:pt idx="52">
                  <c:v>0.99341441233683958</c:v>
                </c:pt>
                <c:pt idx="53">
                  <c:v>0.98484885830294022</c:v>
                </c:pt>
                <c:pt idx="54">
                  <c:v>0.97551358734243587</c:v>
                </c:pt>
                <c:pt idx="55">
                  <c:v>0.96538627025966095</c:v>
                </c:pt>
                <c:pt idx="56">
                  <c:v>0.95444169484000296</c:v>
                </c:pt>
                <c:pt idx="57">
                  <c:v>0.94265139538394727</c:v>
                </c:pt>
                <c:pt idx="58">
                  <c:v>0.92998320625514286</c:v>
                </c:pt>
                <c:pt idx="59">
                  <c:v>0.91640072072261902</c:v>
                </c:pt>
                <c:pt idx="60">
                  <c:v>0.90186263049996851</c:v>
                </c:pt>
                <c:pt idx="61">
                  <c:v>0.88632191328588816</c:v>
                </c:pt>
                <c:pt idx="62">
                  <c:v>0.86972482428423248</c:v>
                </c:pt>
                <c:pt idx="63">
                  <c:v>0.85200963158216003</c:v>
                </c:pt>
                <c:pt idx="64">
                  <c:v>0.83310501196928621</c:v>
                </c:pt>
                <c:pt idx="65">
                  <c:v>0.81292798940310096</c:v>
                </c:pt>
                <c:pt idx="66">
                  <c:v>0.79138124647267138</c:v>
                </c:pt>
                <c:pt idx="67">
                  <c:v>0.7683495590610806</c:v>
                </c:pt>
                <c:pt idx="68">
                  <c:v>0.7436949770417457</c:v>
                </c:pt>
                <c:pt idx="69">
                  <c:v>0.71725016498564531</c:v>
                </c:pt>
                <c:pt idx="70">
                  <c:v>0.68880896175485062</c:v>
                </c:pt>
                <c:pt idx="71">
                  <c:v>0.65811258819650498</c:v>
                </c:pt>
                <c:pt idx="72">
                  <c:v>0.62482875895612966</c:v>
                </c:pt>
                <c:pt idx="73">
                  <c:v>0.58851863489753575</c:v>
                </c:pt>
                <c:pt idx="74">
                  <c:v>0.54858162159491641</c:v>
                </c:pt>
                <c:pt idx="75">
                  <c:v>0.50415653700889818</c:v>
                </c:pt>
                <c:pt idx="76">
                  <c:v>0.45392756954490893</c:v>
                </c:pt>
                <c:pt idx="77">
                  <c:v>0.39569062321988263</c:v>
                </c:pt>
                <c:pt idx="78">
                  <c:v>0.32517119574522191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77-4E08-A1CD-070250455BA2}"/>
            </c:ext>
          </c:extLst>
        </c:ser>
        <c:ser>
          <c:idx val="1"/>
          <c:order val="1"/>
          <c:tx>
            <c:strRef>
              <c:f>'3D a 2D '!$E$8</c:f>
              <c:strCache>
                <c:ptCount val="1"/>
                <c:pt idx="0">
                  <c:v>Circulo 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'3D a 2D '!$E$10:$E$1002</c:f>
              <c:numCache>
                <c:formatCode>0.0000</c:formatCode>
                <c:ptCount val="993"/>
                <c:pt idx="0">
                  <c:v>-2.0827625301982193</c:v>
                </c:pt>
                <c:pt idx="1">
                  <c:v>-2.0067279985701165</c:v>
                </c:pt>
                <c:pt idx="2">
                  <c:v>-1.9306934669420137</c:v>
                </c:pt>
                <c:pt idx="3">
                  <c:v>-1.8546589353139109</c:v>
                </c:pt>
                <c:pt idx="4">
                  <c:v>-1.7786244036858081</c:v>
                </c:pt>
                <c:pt idx="5">
                  <c:v>-1.7025898720577053</c:v>
                </c:pt>
                <c:pt idx="6">
                  <c:v>-1.6265553404296025</c:v>
                </c:pt>
                <c:pt idx="7">
                  <c:v>-1.5505208088014997</c:v>
                </c:pt>
                <c:pt idx="8">
                  <c:v>-1.4744862771733969</c:v>
                </c:pt>
                <c:pt idx="9">
                  <c:v>-1.3984517455452941</c:v>
                </c:pt>
                <c:pt idx="10">
                  <c:v>-1.3224172139171912</c:v>
                </c:pt>
                <c:pt idx="11">
                  <c:v>-1.2463826822890884</c:v>
                </c:pt>
                <c:pt idx="12">
                  <c:v>-1.1703481506609856</c:v>
                </c:pt>
                <c:pt idx="13">
                  <c:v>-1.0943136190328828</c:v>
                </c:pt>
                <c:pt idx="14">
                  <c:v>-1.01827908740478</c:v>
                </c:pt>
                <c:pt idx="15">
                  <c:v>-0.94224455577667732</c:v>
                </c:pt>
                <c:pt idx="16">
                  <c:v>-0.86621002414857462</c:v>
                </c:pt>
                <c:pt idx="17">
                  <c:v>-0.79017549252047192</c:v>
                </c:pt>
                <c:pt idx="18">
                  <c:v>-0.71414096089236923</c:v>
                </c:pt>
                <c:pt idx="19">
                  <c:v>-0.63810642926426653</c:v>
                </c:pt>
                <c:pt idx="20">
                  <c:v>-0.56207189763616383</c:v>
                </c:pt>
                <c:pt idx="21">
                  <c:v>-0.48603736600806108</c:v>
                </c:pt>
                <c:pt idx="22">
                  <c:v>-0.41000283437995833</c:v>
                </c:pt>
                <c:pt idx="23">
                  <c:v>-0.33396830275185557</c:v>
                </c:pt>
                <c:pt idx="24">
                  <c:v>-0.25793377112375282</c:v>
                </c:pt>
                <c:pt idx="25">
                  <c:v>-0.18189923949565007</c:v>
                </c:pt>
                <c:pt idx="26">
                  <c:v>-0.10586470786754733</c:v>
                </c:pt>
                <c:pt idx="27">
                  <c:v>-2.9830176239444589E-2</c:v>
                </c:pt>
                <c:pt idx="28">
                  <c:v>4.620435538865815E-2</c:v>
                </c:pt>
                <c:pt idx="29">
                  <c:v>0.12223888701676089</c:v>
                </c:pt>
                <c:pt idx="30">
                  <c:v>0.19827341864486364</c:v>
                </c:pt>
                <c:pt idx="31">
                  <c:v>0.27430795027296639</c:v>
                </c:pt>
                <c:pt idx="32">
                  <c:v>0.35034248190106915</c:v>
                </c:pt>
                <c:pt idx="33">
                  <c:v>0.4263770135291719</c:v>
                </c:pt>
                <c:pt idx="34">
                  <c:v>0.5024115451572746</c:v>
                </c:pt>
                <c:pt idx="35">
                  <c:v>0.57844607678537729</c:v>
                </c:pt>
                <c:pt idx="36">
                  <c:v>0.65448060841347999</c:v>
                </c:pt>
                <c:pt idx="37">
                  <c:v>0.73051514004158269</c:v>
                </c:pt>
                <c:pt idx="38">
                  <c:v>0.80654967166968539</c:v>
                </c:pt>
                <c:pt idx="39">
                  <c:v>0.88258420329778808</c:v>
                </c:pt>
                <c:pt idx="40">
                  <c:v>0.95861873492589078</c:v>
                </c:pt>
                <c:pt idx="41">
                  <c:v>1.0346532665539936</c:v>
                </c:pt>
                <c:pt idx="42">
                  <c:v>1.1106877981820964</c:v>
                </c:pt>
                <c:pt idx="43">
                  <c:v>1.1867223298101992</c:v>
                </c:pt>
                <c:pt idx="44">
                  <c:v>1.262756861438302</c:v>
                </c:pt>
                <c:pt idx="45">
                  <c:v>1.3387913930664048</c:v>
                </c:pt>
                <c:pt idx="46">
                  <c:v>1.4148259246945076</c:v>
                </c:pt>
                <c:pt idx="47">
                  <c:v>1.4908604563226104</c:v>
                </c:pt>
                <c:pt idx="48">
                  <c:v>1.5668949879507132</c:v>
                </c:pt>
                <c:pt idx="49">
                  <c:v>1.6429295195788161</c:v>
                </c:pt>
                <c:pt idx="50">
                  <c:v>1.7189640512069189</c:v>
                </c:pt>
                <c:pt idx="51">
                  <c:v>1.7949985828350217</c:v>
                </c:pt>
                <c:pt idx="52">
                  <c:v>1.8710331144631245</c:v>
                </c:pt>
                <c:pt idx="53">
                  <c:v>1.9470676460912273</c:v>
                </c:pt>
                <c:pt idx="54">
                  <c:v>2.0231021777193301</c:v>
                </c:pt>
                <c:pt idx="55">
                  <c:v>2.0991367093474329</c:v>
                </c:pt>
                <c:pt idx="56">
                  <c:v>2.1751712409755357</c:v>
                </c:pt>
                <c:pt idx="57">
                  <c:v>2.2512057726036385</c:v>
                </c:pt>
                <c:pt idx="58">
                  <c:v>2.3272403042317413</c:v>
                </c:pt>
                <c:pt idx="59">
                  <c:v>2.4032748358598441</c:v>
                </c:pt>
                <c:pt idx="60">
                  <c:v>2.4793093674879469</c:v>
                </c:pt>
                <c:pt idx="61">
                  <c:v>2.5553438991160498</c:v>
                </c:pt>
                <c:pt idx="62">
                  <c:v>2.6313784307441526</c:v>
                </c:pt>
                <c:pt idx="63">
                  <c:v>2.7074129623722554</c:v>
                </c:pt>
                <c:pt idx="64">
                  <c:v>2.7834474940003582</c:v>
                </c:pt>
                <c:pt idx="65">
                  <c:v>2.859482025628461</c:v>
                </c:pt>
                <c:pt idx="66">
                  <c:v>2.9355165572565638</c:v>
                </c:pt>
                <c:pt idx="67">
                  <c:v>3.0115510888846666</c:v>
                </c:pt>
                <c:pt idx="68">
                  <c:v>3.0875856205127694</c:v>
                </c:pt>
                <c:pt idx="69">
                  <c:v>3.1636201521408722</c:v>
                </c:pt>
                <c:pt idx="70">
                  <c:v>3.239654683768975</c:v>
                </c:pt>
                <c:pt idx="71">
                  <c:v>3.3156892153970778</c:v>
                </c:pt>
                <c:pt idx="72">
                  <c:v>3.3917237470251806</c:v>
                </c:pt>
                <c:pt idx="73">
                  <c:v>3.4677582786532835</c:v>
                </c:pt>
                <c:pt idx="74">
                  <c:v>3.5437928102813863</c:v>
                </c:pt>
                <c:pt idx="75">
                  <c:v>3.6198273419094891</c:v>
                </c:pt>
                <c:pt idx="76">
                  <c:v>3.6958618735375919</c:v>
                </c:pt>
                <c:pt idx="77">
                  <c:v>3.7718964051656947</c:v>
                </c:pt>
                <c:pt idx="78">
                  <c:v>3.8479309367937975</c:v>
                </c:pt>
                <c:pt idx="79">
                  <c:v>3.9239654684219003</c:v>
                </c:pt>
                <c:pt idx="80">
                  <c:v>4.0000000000500027</c:v>
                </c:pt>
                <c:pt idx="81">
                  <c:v>4.076034531678105</c:v>
                </c:pt>
                <c:pt idx="82">
                  <c:v>4.1520690633062074</c:v>
                </c:pt>
                <c:pt idx="83">
                  <c:v>4.2281035949343098</c:v>
                </c:pt>
                <c:pt idx="84">
                  <c:v>4.3041381265624121</c:v>
                </c:pt>
                <c:pt idx="85">
                  <c:v>4.3801726581905145</c:v>
                </c:pt>
                <c:pt idx="86">
                  <c:v>4.4562071898186169</c:v>
                </c:pt>
                <c:pt idx="87">
                  <c:v>4.5322417214467192</c:v>
                </c:pt>
                <c:pt idx="88">
                  <c:v>4.6082762530748216</c:v>
                </c:pt>
                <c:pt idx="89">
                  <c:v>4.6843107847029239</c:v>
                </c:pt>
                <c:pt idx="90">
                  <c:v>4.7603453163310263</c:v>
                </c:pt>
                <c:pt idx="91">
                  <c:v>4.8363798479591287</c:v>
                </c:pt>
                <c:pt idx="92">
                  <c:v>4.912414379587231</c:v>
                </c:pt>
                <c:pt idx="93">
                  <c:v>4.9884489112153334</c:v>
                </c:pt>
                <c:pt idx="94">
                  <c:v>5.0644834428434358</c:v>
                </c:pt>
                <c:pt idx="95">
                  <c:v>5.1405179744715381</c:v>
                </c:pt>
                <c:pt idx="96">
                  <c:v>5.2165525060996405</c:v>
                </c:pt>
                <c:pt idx="97">
                  <c:v>5.2925870377277429</c:v>
                </c:pt>
                <c:pt idx="98">
                  <c:v>5.3686215693558452</c:v>
                </c:pt>
                <c:pt idx="99">
                  <c:v>5.4446561009839476</c:v>
                </c:pt>
                <c:pt idx="100">
                  <c:v>5.52069063261205</c:v>
                </c:pt>
                <c:pt idx="101">
                  <c:v>5.5967251642401523</c:v>
                </c:pt>
                <c:pt idx="102">
                  <c:v>5.6727596958682547</c:v>
                </c:pt>
                <c:pt idx="103">
                  <c:v>5.748794227496357</c:v>
                </c:pt>
                <c:pt idx="104">
                  <c:v>5.8248287591244594</c:v>
                </c:pt>
                <c:pt idx="105">
                  <c:v>5.9008632907525618</c:v>
                </c:pt>
                <c:pt idx="106">
                  <c:v>5.9768978223806641</c:v>
                </c:pt>
                <c:pt idx="107">
                  <c:v>6.0529323540087665</c:v>
                </c:pt>
                <c:pt idx="108">
                  <c:v>6.1289668856368689</c:v>
                </c:pt>
                <c:pt idx="109">
                  <c:v>6.2050014172649712</c:v>
                </c:pt>
                <c:pt idx="110">
                  <c:v>6.2810359488930736</c:v>
                </c:pt>
                <c:pt idx="111">
                  <c:v>6.357070480521176</c:v>
                </c:pt>
                <c:pt idx="112">
                  <c:v>6.4331050121492783</c:v>
                </c:pt>
                <c:pt idx="113">
                  <c:v>6.5091395437773807</c:v>
                </c:pt>
                <c:pt idx="114">
                  <c:v>6.5851740754054831</c:v>
                </c:pt>
                <c:pt idx="115">
                  <c:v>6.6612086070335854</c:v>
                </c:pt>
                <c:pt idx="116">
                  <c:v>6.7372431386616878</c:v>
                </c:pt>
                <c:pt idx="117">
                  <c:v>6.8132776702897901</c:v>
                </c:pt>
                <c:pt idx="118">
                  <c:v>6.8893122019178925</c:v>
                </c:pt>
                <c:pt idx="119">
                  <c:v>6.9653467335459949</c:v>
                </c:pt>
                <c:pt idx="120">
                  <c:v>7.0413812651740972</c:v>
                </c:pt>
                <c:pt idx="121">
                  <c:v>7.1174157968021996</c:v>
                </c:pt>
                <c:pt idx="122">
                  <c:v>7.193450328430302</c:v>
                </c:pt>
                <c:pt idx="123">
                  <c:v>7.2694848600584043</c:v>
                </c:pt>
                <c:pt idx="124">
                  <c:v>7.3455193916865067</c:v>
                </c:pt>
                <c:pt idx="125">
                  <c:v>7.4215539233146091</c:v>
                </c:pt>
                <c:pt idx="126">
                  <c:v>7.4975884549427114</c:v>
                </c:pt>
                <c:pt idx="127">
                  <c:v>7.5736229865708138</c:v>
                </c:pt>
                <c:pt idx="128">
                  <c:v>7.6496575181989162</c:v>
                </c:pt>
                <c:pt idx="129">
                  <c:v>7.7256920498270185</c:v>
                </c:pt>
                <c:pt idx="130">
                  <c:v>7.8017265814551209</c:v>
                </c:pt>
                <c:pt idx="131">
                  <c:v>7.8777611130832232</c:v>
                </c:pt>
                <c:pt idx="132">
                  <c:v>7.9537956447113256</c:v>
                </c:pt>
                <c:pt idx="133">
                  <c:v>8.0298301763394289</c:v>
                </c:pt>
                <c:pt idx="134">
                  <c:v>8.1058647079675321</c:v>
                </c:pt>
                <c:pt idx="135">
                  <c:v>8.1818992395956354</c:v>
                </c:pt>
                <c:pt idx="136">
                  <c:v>8.2579337712237386</c:v>
                </c:pt>
                <c:pt idx="137">
                  <c:v>8.3339683028518419</c:v>
                </c:pt>
                <c:pt idx="138">
                  <c:v>8.4100028344799451</c:v>
                </c:pt>
                <c:pt idx="139">
                  <c:v>8.4860373661080484</c:v>
                </c:pt>
                <c:pt idx="140">
                  <c:v>8.5620718977361516</c:v>
                </c:pt>
                <c:pt idx="141">
                  <c:v>8.6381064293642549</c:v>
                </c:pt>
                <c:pt idx="142">
                  <c:v>8.7141409609923581</c:v>
                </c:pt>
                <c:pt idx="143">
                  <c:v>8.7901754926204614</c:v>
                </c:pt>
                <c:pt idx="144">
                  <c:v>8.8662100242485646</c:v>
                </c:pt>
                <c:pt idx="145">
                  <c:v>8.9422445558766679</c:v>
                </c:pt>
                <c:pt idx="146">
                  <c:v>9.0182790875047711</c:v>
                </c:pt>
                <c:pt idx="147">
                  <c:v>9.0943136191328744</c:v>
                </c:pt>
                <c:pt idx="148">
                  <c:v>9.1703481507609776</c:v>
                </c:pt>
                <c:pt idx="149">
                  <c:v>9.2463826823890809</c:v>
                </c:pt>
                <c:pt idx="150">
                  <c:v>9.3224172140171842</c:v>
                </c:pt>
                <c:pt idx="151">
                  <c:v>9.3984517456452874</c:v>
                </c:pt>
                <c:pt idx="152">
                  <c:v>9.4744862772733907</c:v>
                </c:pt>
                <c:pt idx="153">
                  <c:v>9.5505208089014939</c:v>
                </c:pt>
                <c:pt idx="154">
                  <c:v>9.6265553405295972</c:v>
                </c:pt>
                <c:pt idx="155">
                  <c:v>9.7025898721577004</c:v>
                </c:pt>
                <c:pt idx="156">
                  <c:v>9.7786244037858037</c:v>
                </c:pt>
                <c:pt idx="157">
                  <c:v>9.8546589354139069</c:v>
                </c:pt>
                <c:pt idx="158">
                  <c:v>9.9306934670420102</c:v>
                </c:pt>
                <c:pt idx="159">
                  <c:v>10.082762530298218</c:v>
                </c:pt>
              </c:numCache>
            </c:numRef>
          </c:xVal>
          <c:yVal>
            <c:numRef>
              <c:f>'3D a 2D '!$F$10:$F$1002</c:f>
              <c:numCache>
                <c:formatCode>0.0000</c:formatCode>
                <c:ptCount val="993"/>
                <c:pt idx="0">
                  <c:v>3.4879159178966106E-5</c:v>
                </c:pt>
                <c:pt idx="1">
                  <c:v>0.95875896407482497</c:v>
                </c:pt>
                <c:pt idx="2">
                  <c:v>1.3516193995246231</c:v>
                </c:pt>
                <c:pt idx="3">
                  <c:v>1.6501420396890008</c:v>
                </c:pt>
                <c:pt idx="4">
                  <c:v>1.8993419916188967</c:v>
                </c:pt>
                <c:pt idx="5">
                  <c:v>2.1167117779955005</c:v>
                </c:pt>
                <c:pt idx="6">
                  <c:v>2.3112496622137355</c:v>
                </c:pt>
                <c:pt idx="7">
                  <c:v>2.4883164491401684</c:v>
                </c:pt>
                <c:pt idx="8">
                  <c:v>2.6514147169087217</c:v>
                </c:pt>
                <c:pt idx="9">
                  <c:v>2.8029839013128419</c:v>
                </c:pt>
                <c:pt idx="10">
                  <c:v>2.944804747516879</c:v>
                </c:pt>
                <c:pt idx="11">
                  <c:v>3.0782249350846893</c:v>
                </c:pt>
                <c:pt idx="12">
                  <c:v>3.204293994151679</c:v>
                </c:pt>
                <c:pt idx="13">
                  <c:v>3.3238484849547643</c:v>
                </c:pt>
                <c:pt idx="14">
                  <c:v>3.4375681812752212</c:v>
                </c:pt>
                <c:pt idx="15">
                  <c:v>3.5460144882523794</c:v>
                </c:pt>
                <c:pt idx="16">
                  <c:v>3.6496575182989317</c:v>
                </c:pt>
                <c:pt idx="17">
                  <c:v>3.7488956708417809</c:v>
                </c:pt>
                <c:pt idx="18">
                  <c:v>3.8440701087306874</c:v>
                </c:pt>
                <c:pt idx="19">
                  <c:v>3.935475670210332</c:v>
                </c:pt>
                <c:pt idx="20">
                  <c:v>4.0233692349569861</c:v>
                </c:pt>
                <c:pt idx="21">
                  <c:v>4.1079762354204838</c:v>
                </c:pt>
                <c:pt idx="22">
                  <c:v>4.1894957931427417</c:v>
                </c:pt>
                <c:pt idx="23">
                  <c:v>4.2681048195589328</c:v>
                </c:pt>
                <c:pt idx="24">
                  <c:v>4.3439613258780101</c:v>
                </c:pt>
                <c:pt idx="25">
                  <c:v>4.4172071211010353</c:v>
                </c:pt>
                <c:pt idx="26">
                  <c:v>4.487970031170855</c:v>
                </c:pt>
                <c:pt idx="27">
                  <c:v>4.5563657393442369</c:v>
                </c:pt>
                <c:pt idx="28">
                  <c:v>4.6224993240294117</c:v>
                </c:pt>
                <c:pt idx="29">
                  <c:v>4.6864665528130018</c:v>
                </c:pt>
                <c:pt idx="30">
                  <c:v>4.7483549783706964</c:v>
                </c:pt>
                <c:pt idx="31">
                  <c:v>4.8082448721545754</c:v>
                </c:pt>
                <c:pt idx="32">
                  <c:v>4.8662100242985753</c:v>
                </c:pt>
                <c:pt idx="33">
                  <c:v>4.9223184324632339</c:v>
                </c:pt>
                <c:pt idx="34">
                  <c:v>4.9766328979090737</c:v>
                </c:pt>
                <c:pt idx="35">
                  <c:v>5.0292115436253635</c:v>
                </c:pt>
                <c:pt idx="36">
                  <c:v>5.0801082666138671</c:v>
                </c:pt>
                <c:pt idx="37">
                  <c:v>5.1293731342633553</c:v>
                </c:pt>
                <c:pt idx="38">
                  <c:v>5.1770527330216556</c:v>
                </c:pt>
                <c:pt idx="39">
                  <c:v>5.2231904761813448</c:v>
                </c:pt>
                <c:pt idx="40">
                  <c:v>5.2678268764696696</c:v>
                </c:pt>
                <c:pt idx="41">
                  <c:v>5.3109997882170061</c:v>
                </c:pt>
                <c:pt idx="42">
                  <c:v>5.352744623128042</c:v>
                </c:pt>
                <c:pt idx="43">
                  <c:v>5.3930945430625856</c:v>
                </c:pt>
                <c:pt idx="44">
                  <c:v>5.4320806327223181</c:v>
                </c:pt>
                <c:pt idx="45">
                  <c:v>5.4697320547155268</c:v>
                </c:pt>
                <c:pt idx="46">
                  <c:v>5.5060761891176533</c:v>
                </c:pt>
                <c:pt idx="47">
                  <c:v>5.5411387593485157</c:v>
                </c:pt>
                <c:pt idx="48">
                  <c:v>5.5749439459370915</c:v>
                </c:pt>
                <c:pt idx="49">
                  <c:v>5.6075144895334006</c:v>
                </c:pt>
                <c:pt idx="50">
                  <c:v>5.6388717843477911</c:v>
                </c:pt>
                <c:pt idx="51">
                  <c:v>5.6690359630452534</c:v>
                </c:pt>
                <c:pt idx="52">
                  <c:v>5.6980259739919932</c:v>
                </c:pt>
                <c:pt idx="53">
                  <c:v>5.7258596516396185</c:v>
                </c:pt>
                <c:pt idx="54">
                  <c:v>5.7525537807361644</c:v>
                </c:pt>
                <c:pt idx="55">
                  <c:v>5.778124154970147</c:v>
                </c:pt>
                <c:pt idx="56">
                  <c:v>5.8025856305820449</c:v>
                </c:pt>
                <c:pt idx="57">
                  <c:v>5.8259521754152042</c:v>
                </c:pt>
                <c:pt idx="58">
                  <c:v>5.8482369138239667</c:v>
                </c:pt>
                <c:pt idx="59">
                  <c:v>5.8694521678093245</c:v>
                </c:pt>
                <c:pt idx="60">
                  <c:v>5.88960949471101</c:v>
                </c:pt>
                <c:pt idx="61">
                  <c:v>5.9087197217484233</c:v>
                </c:pt>
                <c:pt idx="62">
                  <c:v>5.926792977670778</c:v>
                </c:pt>
                <c:pt idx="63">
                  <c:v>5.9438387217484898</c:v>
                </c:pt>
                <c:pt idx="64">
                  <c:v>5.9598657703127822</c:v>
                </c:pt>
                <c:pt idx="65">
                  <c:v>5.9748823210282085</c:v>
                </c:pt>
                <c:pt idx="66">
                  <c:v>5.9888959750629391</c:v>
                </c:pt>
                <c:pt idx="67">
                  <c:v>6.0019137573039902</c:v>
                </c:pt>
                <c:pt idx="68">
                  <c:v>6.0139421347486302</c:v>
                </c:pt>
                <c:pt idx="69">
                  <c:v>6.0249870331889621</c:v>
                </c:pt>
                <c:pt idx="70">
                  <c:v>6.0350538522937418</c:v>
                </c:pt>
                <c:pt idx="71">
                  <c:v>6.0441474791798484</c:v>
                </c:pt>
                <c:pt idx="72">
                  <c:v>6.0522723005551313</c:v>
                </c:pt>
                <c:pt idx="73">
                  <c:v>6.0594322135046506</c:v>
                </c:pt>
                <c:pt idx="74">
                  <c:v>6.0656306349833926</c:v>
                </c:pt>
                <c:pt idx="75">
                  <c:v>6.0708705100702307</c:v>
                </c:pt>
                <c:pt idx="76">
                  <c:v>6.0751543190302515</c:v>
                </c:pt>
                <c:pt idx="77">
                  <c:v>6.0784840832253275</c:v>
                </c:pt>
                <c:pt idx="78">
                  <c:v>6.0808613699060414</c:v>
                </c:pt>
                <c:pt idx="79">
                  <c:v>6.0822872959116037</c:v>
                </c:pt>
                <c:pt idx="80">
                  <c:v>6.0827625302982185</c:v>
                </c:pt>
                <c:pt idx="81">
                  <c:v>6.0822872959103531</c:v>
                </c:pt>
                <c:pt idx="82">
                  <c:v>6.0808613699035403</c:v>
                </c:pt>
                <c:pt idx="83">
                  <c:v>6.078484083221575</c:v>
                </c:pt>
                <c:pt idx="84">
                  <c:v>6.0751543190252457</c:v>
                </c:pt>
                <c:pt idx="85">
                  <c:v>6.0708705100639682</c:v>
                </c:pt>
                <c:pt idx="86">
                  <c:v>6.0656306349758706</c:v>
                </c:pt>
                <c:pt idx="87">
                  <c:v>6.0594322134958665</c:v>
                </c:pt>
                <c:pt idx="88">
                  <c:v>6.0522723005450807</c:v>
                </c:pt>
                <c:pt idx="89">
                  <c:v>6.0441474791685268</c:v>
                </c:pt>
                <c:pt idx="90">
                  <c:v>6.0350538522811421</c:v>
                </c:pt>
                <c:pt idx="91">
                  <c:v>6.0249870331750799</c:v>
                </c:pt>
                <c:pt idx="92">
                  <c:v>6.0139421347334592</c:v>
                </c:pt>
                <c:pt idx="93">
                  <c:v>6.0019137572875207</c:v>
                </c:pt>
                <c:pt idx="94">
                  <c:v>5.988895975045164</c:v>
                </c:pt>
                <c:pt idx="95">
                  <c:v>5.9748823210091198</c:v>
                </c:pt>
                <c:pt idx="96">
                  <c:v>5.9598657702923701</c:v>
                </c:pt>
                <c:pt idx="97">
                  <c:v>5.9438387217267428</c:v>
                </c:pt>
                <c:pt idx="98">
                  <c:v>5.9267929776476862</c:v>
                </c:pt>
                <c:pt idx="99">
                  <c:v>5.9087197217239744</c:v>
                </c:pt>
                <c:pt idx="100">
                  <c:v>5.8896094946851907</c:v>
                </c:pt>
                <c:pt idx="101">
                  <c:v>5.8694521677821214</c:v>
                </c:pt>
                <c:pt idx="102">
                  <c:v>5.8482369137953638</c:v>
                </c:pt>
                <c:pt idx="103">
                  <c:v>5.8259521753851882</c:v>
                </c:pt>
                <c:pt idx="104">
                  <c:v>5.8025856305505972</c:v>
                </c:pt>
                <c:pt idx="105">
                  <c:v>5.7781241549372515</c:v>
                </c:pt>
                <c:pt idx="106">
                  <c:v>5.7525537807017999</c:v>
                </c:pt>
                <c:pt idx="107">
                  <c:v>5.7258596516037663</c:v>
                </c:pt>
                <c:pt idx="108">
                  <c:v>5.6980259739546328</c:v>
                </c:pt>
                <c:pt idx="109">
                  <c:v>5.6690359630063609</c:v>
                </c:pt>
                <c:pt idx="110">
                  <c:v>5.6388717843073408</c:v>
                </c:pt>
                <c:pt idx="111">
                  <c:v>5.6075144894913702</c:v>
                </c:pt>
                <c:pt idx="112">
                  <c:v>5.5749439458934518</c:v>
                </c:pt>
                <c:pt idx="113">
                  <c:v>5.5411387593032373</c:v>
                </c:pt>
                <c:pt idx="114">
                  <c:v>5.506076189070706</c:v>
                </c:pt>
                <c:pt idx="115">
                  <c:v>5.4697320546668777</c:v>
                </c:pt>
                <c:pt idx="116">
                  <c:v>5.4320806326719318</c:v>
                </c:pt>
                <c:pt idx="117">
                  <c:v>5.3930945430104265</c:v>
                </c:pt>
                <c:pt idx="118">
                  <c:v>5.3527446230740692</c:v>
                </c:pt>
                <c:pt idx="119">
                  <c:v>5.3109997881611779</c:v>
                </c:pt>
                <c:pt idx="120">
                  <c:v>5.2678268764119416</c:v>
                </c:pt>
                <c:pt idx="121">
                  <c:v>5.2231904761216672</c:v>
                </c:pt>
                <c:pt idx="122">
                  <c:v>5.1770527329599778</c:v>
                </c:pt>
                <c:pt idx="123">
                  <c:v>5.1293731341996223</c:v>
                </c:pt>
                <c:pt idx="124">
                  <c:v>5.0801082665480202</c:v>
                </c:pt>
                <c:pt idx="125">
                  <c:v>5.0292115435573388</c:v>
                </c:pt>
                <c:pt idx="126">
                  <c:v>4.9766328978388028</c:v>
                </c:pt>
                <c:pt idx="127">
                  <c:v>4.922318432390643</c:v>
                </c:pt>
                <c:pt idx="128">
                  <c:v>4.8662100242235855</c:v>
                </c:pt>
                <c:pt idx="129">
                  <c:v>4.8082448720771005</c:v>
                </c:pt>
                <c:pt idx="130">
                  <c:v>4.748354978290644</c:v>
                </c:pt>
                <c:pt idx="131">
                  <c:v>4.6864665527302698</c:v>
                </c:pt>
                <c:pt idx="132">
                  <c:v>4.6224993239438916</c:v>
                </c:pt>
                <c:pt idx="133">
                  <c:v>4.5563657392558063</c:v>
                </c:pt>
                <c:pt idx="134">
                  <c:v>4.4879700310793833</c:v>
                </c:pt>
                <c:pt idx="135">
                  <c:v>4.4172071210063759</c:v>
                </c:pt>
                <c:pt idx="136">
                  <c:v>4.3439613257800049</c:v>
                </c:pt>
                <c:pt idx="137">
                  <c:v>4.2681048194574034</c:v>
                </c:pt>
                <c:pt idx="138">
                  <c:v>4.1894957930374908</c:v>
                </c:pt>
                <c:pt idx="139">
                  <c:v>4.1079762353112939</c:v>
                </c:pt>
                <c:pt idx="140">
                  <c:v>4.0233692348436101</c:v>
                </c:pt>
                <c:pt idx="141">
                  <c:v>3.935475670092492</c:v>
                </c:pt>
                <c:pt idx="142">
                  <c:v>3.8440701086080669</c:v>
                </c:pt>
                <c:pt idx="143">
                  <c:v>3.7488956707140182</c:v>
                </c:pt>
                <c:pt idx="144">
                  <c:v>3.6496575181656112</c:v>
                </c:pt>
                <c:pt idx="145">
                  <c:v>3.5460144881130171</c:v>
                </c:pt>
                <c:pt idx="146">
                  <c:v>3.4375681811292513</c:v>
                </c:pt>
                <c:pt idx="147">
                  <c:v>3.3238484848015113</c:v>
                </c:pt>
                <c:pt idx="148">
                  <c:v>3.2042939939903334</c:v>
                </c:pt>
                <c:pt idx="149">
                  <c:v>3.0782249349142661</c:v>
                </c:pt>
                <c:pt idx="150">
                  <c:v>2.9448047473361529</c:v>
                </c:pt>
                <c:pt idx="151">
                  <c:v>2.8029839011202573</c:v>
                </c:pt>
                <c:pt idx="152">
                  <c:v>2.6514147167022584</c:v>
                </c:pt>
                <c:pt idx="153">
                  <c:v>2.488316448917117</c:v>
                </c:pt>
                <c:pt idx="154">
                  <c:v>2.3112496619703067</c:v>
                </c:pt>
                <c:pt idx="155">
                  <c:v>2.1167117777261053</c:v>
                </c:pt>
                <c:pt idx="156">
                  <c:v>1.8993419913146641</c:v>
                </c:pt>
                <c:pt idx="157">
                  <c:v>1.6501420393342163</c:v>
                </c:pt>
                <c:pt idx="158">
                  <c:v>1.3516193990858549</c:v>
                </c:pt>
                <c:pt idx="1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77-4E08-A1CD-070250455BA2}"/>
            </c:ext>
          </c:extLst>
        </c:ser>
        <c:ser>
          <c:idx val="2"/>
          <c:order val="2"/>
          <c:tx>
            <c:strRef>
              <c:f>'3D a 2D '!$H$8</c:f>
              <c:strCache>
                <c:ptCount val="1"/>
                <c:pt idx="0">
                  <c:v>Circulo 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'3D a 2D '!$H$10:$H$202</c:f>
              <c:numCache>
                <c:formatCode>0.0000</c:formatCode>
                <c:ptCount val="193"/>
                <c:pt idx="0">
                  <c:v>1.0000000000000001E-9</c:v>
                </c:pt>
                <c:pt idx="1">
                  <c:v>0.12603453261622774</c:v>
                </c:pt>
                <c:pt idx="2">
                  <c:v>0.25206906423245545</c:v>
                </c:pt>
                <c:pt idx="3">
                  <c:v>0.37810359584868319</c:v>
                </c:pt>
                <c:pt idx="4">
                  <c:v>0.50413812746491093</c:v>
                </c:pt>
                <c:pt idx="5">
                  <c:v>0.63017265908113873</c:v>
                </c:pt>
                <c:pt idx="6">
                  <c:v>0.75620719069736642</c:v>
                </c:pt>
                <c:pt idx="7">
                  <c:v>0.8822417223135941</c:v>
                </c:pt>
                <c:pt idx="8">
                  <c:v>1.0082762539298218</c:v>
                </c:pt>
                <c:pt idx="9">
                  <c:v>1.1343107855460495</c:v>
                </c:pt>
                <c:pt idx="10">
                  <c:v>1.2603453171622772</c:v>
                </c:pt>
                <c:pt idx="11">
                  <c:v>1.3863798487785048</c:v>
                </c:pt>
                <c:pt idx="12">
                  <c:v>1.5124143803947325</c:v>
                </c:pt>
                <c:pt idx="13">
                  <c:v>1.6384489120109602</c:v>
                </c:pt>
                <c:pt idx="14">
                  <c:v>1.7644834436271879</c:v>
                </c:pt>
                <c:pt idx="15">
                  <c:v>1.8905179752434156</c:v>
                </c:pt>
                <c:pt idx="16">
                  <c:v>2.0165525068596435</c:v>
                </c:pt>
                <c:pt idx="17">
                  <c:v>2.1425870384758712</c:v>
                </c:pt>
                <c:pt idx="18">
                  <c:v>2.2686215700920989</c:v>
                </c:pt>
                <c:pt idx="19">
                  <c:v>2.3946561017083265</c:v>
                </c:pt>
                <c:pt idx="20">
                  <c:v>2.5206906333245542</c:v>
                </c:pt>
                <c:pt idx="21">
                  <c:v>2.6467251649407819</c:v>
                </c:pt>
                <c:pt idx="22">
                  <c:v>2.7727596965570096</c:v>
                </c:pt>
                <c:pt idx="23">
                  <c:v>2.8987942281732373</c:v>
                </c:pt>
                <c:pt idx="24">
                  <c:v>3.024828759789465</c:v>
                </c:pt>
                <c:pt idx="25">
                  <c:v>3.1508632914056927</c:v>
                </c:pt>
                <c:pt idx="26">
                  <c:v>3.2768978230219203</c:v>
                </c:pt>
                <c:pt idx="27">
                  <c:v>3.402932354638148</c:v>
                </c:pt>
                <c:pt idx="28">
                  <c:v>3.5289668862543757</c:v>
                </c:pt>
                <c:pt idx="29">
                  <c:v>3.6550014178706034</c:v>
                </c:pt>
                <c:pt idx="30">
                  <c:v>3.7810359494868311</c:v>
                </c:pt>
                <c:pt idx="31">
                  <c:v>3.9070704811030588</c:v>
                </c:pt>
                <c:pt idx="32">
                  <c:v>4.0331050127192869</c:v>
                </c:pt>
                <c:pt idx="33">
                  <c:v>4.159139544335515</c:v>
                </c:pt>
                <c:pt idx="34">
                  <c:v>4.2851740759517432</c:v>
                </c:pt>
                <c:pt idx="35">
                  <c:v>4.4112086075679713</c:v>
                </c:pt>
                <c:pt idx="36">
                  <c:v>4.5372431391841994</c:v>
                </c:pt>
                <c:pt idx="37">
                  <c:v>4.6632776708004275</c:v>
                </c:pt>
                <c:pt idx="38">
                  <c:v>4.7893122024166557</c:v>
                </c:pt>
                <c:pt idx="39">
                  <c:v>4.9153467340328838</c:v>
                </c:pt>
                <c:pt idx="40">
                  <c:v>5.0413812656491119</c:v>
                </c:pt>
                <c:pt idx="41">
                  <c:v>5.1674157972653401</c:v>
                </c:pt>
                <c:pt idx="42">
                  <c:v>5.2934503288815682</c:v>
                </c:pt>
                <c:pt idx="43">
                  <c:v>5.4194848604977963</c:v>
                </c:pt>
                <c:pt idx="44">
                  <c:v>5.5455193921140244</c:v>
                </c:pt>
                <c:pt idx="45">
                  <c:v>5.6715539237302526</c:v>
                </c:pt>
                <c:pt idx="46">
                  <c:v>5.7975884553464807</c:v>
                </c:pt>
                <c:pt idx="47">
                  <c:v>5.9236229869627088</c:v>
                </c:pt>
                <c:pt idx="48">
                  <c:v>6.049657518578937</c:v>
                </c:pt>
                <c:pt idx="49">
                  <c:v>6.1756920501951651</c:v>
                </c:pt>
                <c:pt idx="50">
                  <c:v>6.3017265818113932</c:v>
                </c:pt>
                <c:pt idx="51">
                  <c:v>6.4277611134276214</c:v>
                </c:pt>
                <c:pt idx="52">
                  <c:v>6.5537956450438495</c:v>
                </c:pt>
                <c:pt idx="53">
                  <c:v>6.6798301766600776</c:v>
                </c:pt>
                <c:pt idx="54">
                  <c:v>6.8058647082763057</c:v>
                </c:pt>
                <c:pt idx="55">
                  <c:v>6.9318992398925339</c:v>
                </c:pt>
                <c:pt idx="56">
                  <c:v>7.057933771508762</c:v>
                </c:pt>
                <c:pt idx="57">
                  <c:v>7.1839683031249901</c:v>
                </c:pt>
                <c:pt idx="58">
                  <c:v>7.3100028347412183</c:v>
                </c:pt>
                <c:pt idx="59">
                  <c:v>7.4360373663574464</c:v>
                </c:pt>
                <c:pt idx="60">
                  <c:v>7.5620718979736745</c:v>
                </c:pt>
                <c:pt idx="61">
                  <c:v>7.6881064295899026</c:v>
                </c:pt>
                <c:pt idx="62">
                  <c:v>7.8141409612061308</c:v>
                </c:pt>
                <c:pt idx="63">
                  <c:v>7.9401754928223589</c:v>
                </c:pt>
                <c:pt idx="64">
                  <c:v>8.0662100244385861</c:v>
                </c:pt>
                <c:pt idx="65">
                  <c:v>8.1922445560548134</c:v>
                </c:pt>
                <c:pt idx="66">
                  <c:v>8.3182790876710406</c:v>
                </c:pt>
                <c:pt idx="67">
                  <c:v>8.4443136192872679</c:v>
                </c:pt>
                <c:pt idx="68">
                  <c:v>8.5703481509034951</c:v>
                </c:pt>
                <c:pt idx="69">
                  <c:v>8.6963826825197224</c:v>
                </c:pt>
                <c:pt idx="70">
                  <c:v>8.8224172141359496</c:v>
                </c:pt>
                <c:pt idx="71">
                  <c:v>8.9484517457521768</c:v>
                </c:pt>
                <c:pt idx="72">
                  <c:v>9.0744862773684041</c:v>
                </c:pt>
                <c:pt idx="73">
                  <c:v>9.2005208089846313</c:v>
                </c:pt>
                <c:pt idx="74">
                  <c:v>9.3265553406008586</c:v>
                </c:pt>
                <c:pt idx="75">
                  <c:v>9.4525898722170858</c:v>
                </c:pt>
                <c:pt idx="76">
                  <c:v>9.578624403833313</c:v>
                </c:pt>
                <c:pt idx="77">
                  <c:v>9.7046589354495403</c:v>
                </c:pt>
                <c:pt idx="78">
                  <c:v>9.8306934670657675</c:v>
                </c:pt>
                <c:pt idx="79">
                  <c:v>10.082762530298218</c:v>
                </c:pt>
              </c:numCache>
            </c:numRef>
          </c:xVal>
          <c:yVal>
            <c:numRef>
              <c:f>'3D a 2D '!$I$10:$I$202</c:f>
              <c:numCache>
                <c:formatCode>0.0000</c:formatCode>
                <c:ptCount val="193"/>
                <c:pt idx="0">
                  <c:v>1.0041297149903018E-4</c:v>
                </c:pt>
                <c:pt idx="1">
                  <c:v>1.1202194247444359</c:v>
                </c:pt>
                <c:pt idx="2">
                  <c:v>1.5741707984673428</c:v>
                </c:pt>
                <c:pt idx="3">
                  <c:v>1.9155590410113763</c:v>
                </c:pt>
                <c:pt idx="4">
                  <c:v>2.1974871490259242</c:v>
                </c:pt>
                <c:pt idx="5">
                  <c:v>2.4406482119200028</c:v>
                </c:pt>
                <c:pt idx="6">
                  <c:v>2.655712373779036</c:v>
                </c:pt>
                <c:pt idx="7">
                  <c:v>2.849049547448836</c:v>
                </c:pt>
                <c:pt idx="8">
                  <c:v>3.024828760289465</c:v>
                </c:pt>
                <c:pt idx="9">
                  <c:v>3.1859575213757561</c:v>
                </c:pt>
                <c:pt idx="10">
                  <c:v>3.3345602739533367</c:v>
                </c:pt>
                <c:pt idx="11">
                  <c:v>3.4722456288294627</c:v>
                </c:pt>
                <c:pt idx="12">
                  <c:v>3.600266349439083</c:v>
                </c:pt>
                <c:pt idx="13">
                  <c:v>3.7196204726506834</c:v>
                </c:pt>
                <c:pt idx="14">
                  <c:v>3.8311180780421421</c:v>
                </c:pt>
                <c:pt idx="15">
                  <c:v>3.9354269894029419</c:v>
                </c:pt>
                <c:pt idx="16">
                  <c:v>4.0331050127192878</c:v>
                </c:pt>
                <c:pt idx="17">
                  <c:v>4.1246232666756777</c:v>
                </c:pt>
                <c:pt idx="18">
                  <c:v>4.2103834426407998</c:v>
                </c:pt>
                <c:pt idx="19">
                  <c:v>4.2907308200125769</c:v>
                </c:pt>
                <c:pt idx="20">
                  <c:v>4.3659642462150741</c:v>
                </c:pt>
                <c:pt idx="21">
                  <c:v>4.4363439026220091</c:v>
                </c:pt>
                <c:pt idx="22">
                  <c:v>4.5020974266573965</c:v>
                </c:pt>
                <c:pt idx="23">
                  <c:v>4.5634247938997952</c:v>
                </c:pt>
                <c:pt idx="24">
                  <c:v>4.6205022512411107</c:v>
                </c:pt>
                <c:pt idx="25">
                  <c:v>4.6734855142120129</c:v>
                </c:pt>
                <c:pt idx="26">
                  <c:v>4.7225123867551071</c:v>
                </c:pt>
                <c:pt idx="27">
                  <c:v>4.7677049225221433</c:v>
                </c:pt>
                <c:pt idx="28">
                  <c:v>4.8091712183191078</c:v>
                </c:pt>
                <c:pt idx="29">
                  <c:v>4.8470069093881492</c:v>
                </c:pt>
                <c:pt idx="30">
                  <c:v>4.8812964206125189</c:v>
                </c:pt>
                <c:pt idx="31">
                  <c:v>4.9121140159602641</c:v>
                </c:pt>
                <c:pt idx="32">
                  <c:v>4.939524679499284</c:v>
                </c:pt>
                <c:pt idx="33">
                  <c:v>4.9635848543821934</c:v>
                </c:pt>
                <c:pt idx="34">
                  <c:v>4.9843430607857089</c:v>
                </c:pt>
                <c:pt idx="35">
                  <c:v>5.0018404095126385</c:v>
                </c:pt>
                <c:pt idx="36">
                  <c:v>5.0161110245433189</c:v>
                </c:pt>
                <c:pt idx="37">
                  <c:v>5.0271823850480137</c:v>
                </c:pt>
                <c:pt idx="38">
                  <c:v>5.0350755950839128</c:v>
                </c:pt>
                <c:pt idx="39">
                  <c:v>5.0398055872784164</c:v>
                </c:pt>
                <c:pt idx="40">
                  <c:v>5.0413812651491092</c:v>
                </c:pt>
                <c:pt idx="41">
                  <c:v>5.0398055872534089</c:v>
                </c:pt>
                <c:pt idx="42">
                  <c:v>5.0350755950338497</c:v>
                </c:pt>
                <c:pt idx="43">
                  <c:v>5.0271823849728019</c:v>
                </c:pt>
                <c:pt idx="44">
                  <c:v>5.0161110244428144</c:v>
                </c:pt>
                <c:pt idx="45">
                  <c:v>5.0018404093866495</c:v>
                </c:pt>
                <c:pt idx="46">
                  <c:v>4.984343060633992</c:v>
                </c:pt>
                <c:pt idx="47">
                  <c:v>4.9635848542044494</c:v>
                </c:pt>
                <c:pt idx="48">
                  <c:v>4.9395246792951593</c:v>
                </c:pt>
                <c:pt idx="49">
                  <c:v>4.9121140157293413</c:v>
                </c:pt>
                <c:pt idx="50">
                  <c:v>4.8812964203543183</c:v>
                </c:pt>
                <c:pt idx="51">
                  <c:v>4.8470069091021193</c:v>
                </c:pt>
                <c:pt idx="52">
                  <c:v>4.8091712180046198</c:v>
                </c:pt>
                <c:pt idx="53">
                  <c:v>4.7677049221784848</c:v>
                </c:pt>
                <c:pt idx="54">
                  <c:v>4.7225123863814717</c:v>
                </c:pt>
                <c:pt idx="55">
                  <c:v>4.6734855138074893</c:v>
                </c:pt>
                <c:pt idx="56">
                  <c:v>4.6205022508046714</c:v>
                </c:pt>
                <c:pt idx="57">
                  <c:v>4.5634247934302774</c:v>
                </c:pt>
                <c:pt idx="58">
                  <c:v>4.5020974261534885</c:v>
                </c:pt>
                <c:pt idx="59">
                  <c:v>4.4363439020822222</c:v>
                </c:pt>
                <c:pt idx="60">
                  <c:v>4.3659642456377181</c:v>
                </c:pt>
                <c:pt idx="61">
                  <c:v>4.2907308193957228</c:v>
                </c:pt>
                <c:pt idx="62">
                  <c:v>4.2103834419822386</c:v>
                </c:pt>
                <c:pt idx="63">
                  <c:v>4.1246232659728674</c:v>
                </c:pt>
                <c:pt idx="64">
                  <c:v>4.0331050119692788</c:v>
                </c:pt>
                <c:pt idx="65">
                  <c:v>3.9354269886022926</c:v>
                </c:pt>
                <c:pt idx="66">
                  <c:v>3.8311180771867965</c:v>
                </c:pt>
                <c:pt idx="67">
                  <c:v>3.7196204717358143</c:v>
                </c:pt>
                <c:pt idx="68">
                  <c:v>3.6002663484588782</c:v>
                </c:pt>
                <c:pt idx="69">
                  <c:v>3.4722456277768199</c:v>
                </c:pt>
                <c:pt idx="70">
                  <c:v>3.3345602728194339</c:v>
                </c:pt>
                <c:pt idx="71">
                  <c:v>3.185957520149405</c:v>
                </c:pt>
                <c:pt idx="72">
                  <c:v>3.0248287589561218</c:v>
                </c:pt>
                <c:pt idx="73">
                  <c:v>2.8490495459889913</c:v>
                </c:pt>
                <c:pt idx="74">
                  <c:v>2.655712372165457</c:v>
                </c:pt>
                <c:pt idx="75">
                  <c:v>2.4406482101125997</c:v>
                </c:pt>
                <c:pt idx="76">
                  <c:v>2.197487146961171</c:v>
                </c:pt>
                <c:pt idx="77">
                  <c:v>1.9155590385769421</c:v>
                </c:pt>
                <c:pt idx="78">
                  <c:v>1.5741707954248945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77-4E08-A1CD-070250455BA2}"/>
            </c:ext>
          </c:extLst>
        </c:ser>
        <c:ser>
          <c:idx val="3"/>
          <c:order val="3"/>
          <c:tx>
            <c:strRef>
              <c:f>'3D a 2D '!$K$8</c:f>
              <c:strCache>
                <c:ptCount val="1"/>
                <c:pt idx="0">
                  <c:v>Linea s1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'3D a 2D '!$K$10:$K$13</c:f>
              <c:numCache>
                <c:formatCode>0.00</c:formatCode>
                <c:ptCount val="4"/>
                <c:pt idx="0">
                  <c:v>10.082762530298218</c:v>
                </c:pt>
                <c:pt idx="1">
                  <c:v>10.082762530298218</c:v>
                </c:pt>
                <c:pt idx="2">
                  <c:v>10.082762530298218</c:v>
                </c:pt>
                <c:pt idx="3">
                  <c:v>10.082762530298218</c:v>
                </c:pt>
              </c:numCache>
            </c:numRef>
          </c:xVal>
          <c:yVal>
            <c:numRef>
              <c:f>'3D a 2D '!$L$10:$L$13</c:f>
              <c:numCache>
                <c:formatCode>0.00</c:formatCode>
                <c:ptCount val="4"/>
                <c:pt idx="0">
                  <c:v>0</c:v>
                </c:pt>
                <c:pt idx="1">
                  <c:v>3.0413812651491092</c:v>
                </c:pt>
                <c:pt idx="2">
                  <c:v>6.0827625302982185</c:v>
                </c:pt>
                <c:pt idx="3">
                  <c:v>7.2993150363578616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77-4E08-A1CD-070250455BA2}"/>
            </c:ext>
          </c:extLst>
        </c:ser>
        <c:ser>
          <c:idx val="4"/>
          <c:order val="4"/>
          <c:tx>
            <c:strRef>
              <c:f>'3D a 2D '!$M$8</c:f>
              <c:strCache>
                <c:ptCount val="1"/>
                <c:pt idx="0">
                  <c:v>Linea s3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'3D a 2D '!$M$10:$M$13</c:f>
              <c:numCache>
                <c:formatCode>0.00</c:formatCode>
                <c:ptCount val="4"/>
                <c:pt idx="0">
                  <c:v>-2.0827625302982193</c:v>
                </c:pt>
                <c:pt idx="1">
                  <c:v>-2.0827625302982193</c:v>
                </c:pt>
                <c:pt idx="2">
                  <c:v>-2.0827625302982193</c:v>
                </c:pt>
                <c:pt idx="3">
                  <c:v>-2.0827625302982193</c:v>
                </c:pt>
              </c:numCache>
            </c:numRef>
          </c:xVal>
          <c:yVal>
            <c:numRef>
              <c:f>'3D a 2D '!$N$10:$N$13</c:f>
              <c:numCache>
                <c:formatCode>0.00</c:formatCode>
                <c:ptCount val="4"/>
                <c:pt idx="0">
                  <c:v>0</c:v>
                </c:pt>
                <c:pt idx="1">
                  <c:v>3.0413812651491092</c:v>
                </c:pt>
                <c:pt idx="2">
                  <c:v>6.0827625302982185</c:v>
                </c:pt>
                <c:pt idx="3">
                  <c:v>7.2993150363578616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77-4E08-A1CD-070250455BA2}"/>
            </c:ext>
          </c:extLst>
        </c:ser>
        <c:ser>
          <c:idx val="5"/>
          <c:order val="5"/>
          <c:tx>
            <c:strRef>
              <c:f>'3D a 2D '!$O$8</c:f>
              <c:strCache>
                <c:ptCount val="1"/>
                <c:pt idx="0">
                  <c:v>Línea a</c:v>
                </c:pt>
              </c:strCache>
            </c:strRef>
          </c:tx>
          <c:spPr>
            <a:ln w="63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'3D a 2D '!$O$10:$O$13</c:f>
              <c:numCache>
                <c:formatCode>0.00</c:formatCode>
                <c:ptCount val="4"/>
                <c:pt idx="0">
                  <c:v>6.1339745962155749</c:v>
                </c:pt>
                <c:pt idx="1">
                  <c:v>7.1211715797362363</c:v>
                </c:pt>
                <c:pt idx="2">
                  <c:v>8.1083685632568976</c:v>
                </c:pt>
                <c:pt idx="3">
                  <c:v>10.082762530298218</c:v>
                </c:pt>
              </c:numCache>
            </c:numRef>
          </c:xVal>
          <c:yVal>
            <c:numRef>
              <c:f>'3D a 2D '!$P$10:$P$13</c:f>
              <c:numCache>
                <c:formatCode>0.00</c:formatCode>
                <c:ptCount val="4"/>
                <c:pt idx="0">
                  <c:v>5.6961524227066258</c:v>
                </c:pt>
                <c:pt idx="1">
                  <c:v>4.2721143170299687</c:v>
                </c:pt>
                <c:pt idx="2">
                  <c:v>2.8480762113533116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77-4E08-A1CD-070250455BA2}"/>
            </c:ext>
          </c:extLst>
        </c:ser>
        <c:ser>
          <c:idx val="6"/>
          <c:order val="6"/>
          <c:tx>
            <c:strRef>
              <c:f>'3D a 2D '!$Q$8</c:f>
              <c:strCache>
                <c:ptCount val="1"/>
                <c:pt idx="0">
                  <c:v>Línea g</c:v>
                </c:pt>
              </c:strCache>
            </c:strRef>
          </c:tx>
          <c:spPr>
            <a:ln w="635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'3D a 2D '!$Q$10:$Q$13</c:f>
              <c:numCache>
                <c:formatCode>0.00</c:formatCode>
                <c:ptCount val="4"/>
                <c:pt idx="0">
                  <c:v>-2.0827625302982193</c:v>
                </c:pt>
                <c:pt idx="1">
                  <c:v>-2.8578248669771433E-2</c:v>
                </c:pt>
                <c:pt idx="2">
                  <c:v>2.0256060329586765</c:v>
                </c:pt>
                <c:pt idx="3">
                  <c:v>6.1339745962155723</c:v>
                </c:pt>
              </c:numCache>
            </c:numRef>
          </c:xVal>
          <c:yVal>
            <c:numRef>
              <c:f>'3D a 2D '!$R$10:$R$13</c:f>
              <c:numCache>
                <c:formatCode>0.00</c:formatCode>
                <c:ptCount val="4"/>
                <c:pt idx="0">
                  <c:v>0</c:v>
                </c:pt>
                <c:pt idx="1">
                  <c:v>1.424038105676656</c:v>
                </c:pt>
                <c:pt idx="2">
                  <c:v>2.848076211353312</c:v>
                </c:pt>
                <c:pt idx="3">
                  <c:v>5.696152422706624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77-4E08-A1CD-070250455BA2}"/>
            </c:ext>
          </c:extLst>
        </c:ser>
        <c:ser>
          <c:idx val="7"/>
          <c:order val="7"/>
          <c:tx>
            <c:strRef>
              <c:f>'3D a 2D '!$K$27</c:f>
              <c:strCache>
                <c:ptCount val="1"/>
                <c:pt idx="0">
                  <c:v>Arco a</c:v>
                </c:pt>
              </c:strCache>
            </c:strRef>
          </c:tx>
          <c:spPr>
            <a:ln w="95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'3D a 2D '!$K$29:$K$39</c:f>
              <c:numCache>
                <c:formatCode>0.00000</c:formatCode>
                <c:ptCount val="11"/>
                <c:pt idx="0">
                  <c:v>6.1339745962155749</c:v>
                </c:pt>
                <c:pt idx="1">
                  <c:v>6.201578645430347</c:v>
                </c:pt>
                <c:pt idx="2">
                  <c:v>6.269182694645119</c:v>
                </c:pt>
                <c:pt idx="3">
                  <c:v>6.336786743859891</c:v>
                </c:pt>
                <c:pt idx="4">
                  <c:v>6.4043907930746631</c:v>
                </c:pt>
                <c:pt idx="5">
                  <c:v>6.4719948422894351</c:v>
                </c:pt>
                <c:pt idx="6">
                  <c:v>6.5395988915042071</c:v>
                </c:pt>
                <c:pt idx="7">
                  <c:v>6.6072029407189792</c:v>
                </c:pt>
                <c:pt idx="8">
                  <c:v>6.6748069899337512</c:v>
                </c:pt>
                <c:pt idx="9">
                  <c:v>6.7424110391485232</c:v>
                </c:pt>
                <c:pt idx="10">
                  <c:v>6.8100150883632953</c:v>
                </c:pt>
              </c:numCache>
            </c:numRef>
          </c:xVal>
          <c:yVal>
            <c:numRef>
              <c:f>'3D a 2D '!$L$29:$L$39</c:f>
              <c:numCache>
                <c:formatCode>0.00000</c:formatCode>
                <c:ptCount val="11"/>
                <c:pt idx="0">
                  <c:v>5.696152422706624</c:v>
                </c:pt>
                <c:pt idx="1">
                  <c:v>5.6099390276246233</c:v>
                </c:pt>
                <c:pt idx="2">
                  <c:v>5.5215522047414165</c:v>
                </c:pt>
                <c:pt idx="3">
                  <c:v>5.4308858384947873</c:v>
                </c:pt>
                <c:pt idx="4">
                  <c:v>5.3378237716227757</c:v>
                </c:pt>
                <c:pt idx="5">
                  <c:v>5.2422384177084789</c:v>
                </c:pt>
                <c:pt idx="6">
                  <c:v>5.1439891158862032</c:v>
                </c:pt>
                <c:pt idx="7">
                  <c:v>5.042920166498007</c:v>
                </c:pt>
                <c:pt idx="8">
                  <c:v>4.9388584685176378</c:v>
                </c:pt>
                <c:pt idx="9">
                  <c:v>4.8316106552043303</c:v>
                </c:pt>
                <c:pt idx="10">
                  <c:v>4.7209595910131643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77-4E08-A1CD-070250455BA2}"/>
            </c:ext>
          </c:extLst>
        </c:ser>
        <c:ser>
          <c:idx val="8"/>
          <c:order val="8"/>
          <c:tx>
            <c:strRef>
              <c:f>'3D a 2D '!$U$27</c:f>
              <c:strCache>
                <c:ptCount val="1"/>
                <c:pt idx="0">
                  <c:v>Arco g</c:v>
                </c:pt>
              </c:strCache>
            </c:strRef>
          </c:tx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'3D a 2D '!$U$29:$U$39</c:f>
              <c:numCache>
                <c:formatCode>0.00000</c:formatCode>
                <c:ptCount val="11"/>
                <c:pt idx="0">
                  <c:v>-0.67604049214772077</c:v>
                </c:pt>
                <c:pt idx="1">
                  <c:v>4.9610166886085993E-3</c:v>
                </c:pt>
                <c:pt idx="2">
                  <c:v>0.68596252552493797</c:v>
                </c:pt>
                <c:pt idx="3">
                  <c:v>1.3669640343612675</c:v>
                </c:pt>
                <c:pt idx="4">
                  <c:v>2.0479655431975967</c:v>
                </c:pt>
                <c:pt idx="5">
                  <c:v>2.728967052033926</c:v>
                </c:pt>
                <c:pt idx="6">
                  <c:v>3.4099685608702552</c:v>
                </c:pt>
                <c:pt idx="7">
                  <c:v>4.0909700697065849</c:v>
                </c:pt>
                <c:pt idx="8">
                  <c:v>4.7719715785429146</c:v>
                </c:pt>
                <c:pt idx="9">
                  <c:v>5.4529730873792444</c:v>
                </c:pt>
                <c:pt idx="10">
                  <c:v>6.1339745962155723</c:v>
                </c:pt>
              </c:numCache>
            </c:numRef>
          </c:xVal>
          <c:yVal>
            <c:numRef>
              <c:f>'3D a 2D '!$V$29:$V$39</c:f>
              <c:numCache>
                <c:formatCode>0.00000</c:formatCode>
                <c:ptCount val="11"/>
                <c:pt idx="0">
                  <c:v>0.97519283169344817</c:v>
                </c:pt>
                <c:pt idx="1">
                  <c:v>2.8765228472401403</c:v>
                </c:pt>
                <c:pt idx="2">
                  <c:v>3.8301749584487723</c:v>
                </c:pt>
                <c:pt idx="3">
                  <c:v>4.4876018789423444</c:v>
                </c:pt>
                <c:pt idx="4">
                  <c:v>4.9678340275587871</c:v>
                </c:pt>
                <c:pt idx="5">
                  <c:v>5.3190838606643851</c:v>
                </c:pt>
                <c:pt idx="6">
                  <c:v>5.565824754527851</c:v>
                </c:pt>
                <c:pt idx="7">
                  <c:v>5.7215934117494722</c:v>
                </c:pt>
                <c:pt idx="8">
                  <c:v>5.7937320468382216</c:v>
                </c:pt>
                <c:pt idx="9">
                  <c:v>5.7853698915169405</c:v>
                </c:pt>
                <c:pt idx="10">
                  <c:v>5.696152422706624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77-4E08-A1CD-070250455BA2}"/>
            </c:ext>
          </c:extLst>
        </c:ser>
        <c:ser>
          <c:idx val="9"/>
          <c:order val="9"/>
          <c:tx>
            <c:strRef>
              <c:f>'3D a 2D '!$O$26</c:f>
              <c:strCache>
                <c:ptCount val="1"/>
                <c:pt idx="0">
                  <c:v>Solución 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'3D a 2D '!$P$29</c:f>
              <c:numCache>
                <c:formatCode>0.000</c:formatCode>
                <c:ptCount val="1"/>
                <c:pt idx="0">
                  <c:v>6.1339745962155741</c:v>
                </c:pt>
              </c:numCache>
            </c:numRef>
          </c:xVal>
          <c:yVal>
            <c:numRef>
              <c:f>'3D a 2D '!$P$30</c:f>
              <c:numCache>
                <c:formatCode>0.000</c:formatCode>
                <c:ptCount val="1"/>
                <c:pt idx="0">
                  <c:v>5.696152422706624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877-4E08-A1CD-07025045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072544"/>
        <c:axId val="543072904"/>
      </c:scatterChart>
      <c:valAx>
        <c:axId val="54307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>
                    <a:latin typeface="Symbol" panose="05050102010706020507" pitchFamily="18" charset="2"/>
                  </a:rPr>
                  <a:t>s</a:t>
                </a:r>
              </a:p>
            </c:rich>
          </c:tx>
          <c:layout>
            <c:manualLayout>
              <c:xMode val="edge"/>
              <c:yMode val="edge"/>
              <c:x val="0.71197906603690397"/>
              <c:y val="0.87948084054388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3072904"/>
        <c:crosses val="autoZero"/>
        <c:crossBetween val="midCat"/>
      </c:valAx>
      <c:valAx>
        <c:axId val="54307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>
                    <a:latin typeface="Symbol" panose="05050102010706020507" pitchFamily="18" charset="2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2.0133383666792501E-2"/>
              <c:y val="0.179298833010521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3072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10</xdr:row>
      <xdr:rowOff>41910</xdr:rowOff>
    </xdr:from>
    <xdr:to>
      <xdr:col>8</xdr:col>
      <xdr:colOff>746759</xdr:colOff>
      <xdr:row>26</xdr:row>
      <xdr:rowOff>78105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7391EF-8F0F-820A-B229-7598F779D5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7622</xdr:colOff>
      <xdr:row>4</xdr:row>
      <xdr:rowOff>194310</xdr:rowOff>
    </xdr:from>
    <xdr:to>
      <xdr:col>14</xdr:col>
      <xdr:colOff>346710</xdr:colOff>
      <xdr:row>31</xdr:row>
      <xdr:rowOff>45720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25D6BD-EDDC-454D-A258-126C2620E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12</xdr:row>
      <xdr:rowOff>41910</xdr:rowOff>
    </xdr:from>
    <xdr:to>
      <xdr:col>8</xdr:col>
      <xdr:colOff>746759</xdr:colOff>
      <xdr:row>28</xdr:row>
      <xdr:rowOff>78105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62F13-B4EF-41E6-BC13-40646C684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3FA8A-CF84-45BE-9A35-A8B1594D821E}">
  <dimension ref="A1:J14"/>
  <sheetViews>
    <sheetView workbookViewId="0">
      <selection activeCell="B8" sqref="B8:B10"/>
    </sheetView>
  </sheetViews>
  <sheetFormatPr baseColWidth="10" defaultRowHeight="15" x14ac:dyDescent="0.25"/>
  <sheetData>
    <row r="1" spans="1:10" x14ac:dyDescent="0.25">
      <c r="B1" t="s">
        <v>100</v>
      </c>
      <c r="F1" t="s">
        <v>96</v>
      </c>
    </row>
    <row r="2" spans="1:10" ht="15.75" thickBot="1" x14ac:dyDescent="0.3">
      <c r="B2" s="43" t="s">
        <v>86</v>
      </c>
      <c r="C2" s="43" t="s">
        <v>87</v>
      </c>
      <c r="D2" s="43" t="s">
        <v>88</v>
      </c>
    </row>
    <row r="3" spans="1:10" x14ac:dyDescent="0.25">
      <c r="B3" s="46">
        <v>0.48915629999999999</v>
      </c>
      <c r="C3" s="48">
        <v>-0.320328</v>
      </c>
      <c r="D3" s="47">
        <v>0.81124350000000001</v>
      </c>
      <c r="F3" s="54">
        <f t="array" ref="F3:H5">MINVERSE(B3:D5)</f>
        <v>0.48915634465052732</v>
      </c>
      <c r="G3" s="55">
        <v>0.54057482494719966</v>
      </c>
      <c r="H3" s="56">
        <v>0.68447424964791326</v>
      </c>
    </row>
    <row r="4" spans="1:10" ht="16.5" x14ac:dyDescent="0.25">
      <c r="B4" s="49">
        <v>0.54057480000000002</v>
      </c>
      <c r="C4" s="43">
        <v>-0.6185832</v>
      </c>
      <c r="D4" s="50">
        <v>-0.57020499999999996</v>
      </c>
      <c r="E4" s="36" t="s">
        <v>101</v>
      </c>
      <c r="F4" s="57">
        <v>-0.32032802548932571</v>
      </c>
      <c r="G4">
        <v>-0.61858314588182783</v>
      </c>
      <c r="H4" s="58">
        <v>0.71745718407370818</v>
      </c>
    </row>
    <row r="5" spans="1:10" ht="15.75" thickBot="1" x14ac:dyDescent="0.3">
      <c r="B5" s="51">
        <v>0.68447420000000003</v>
      </c>
      <c r="C5" s="52">
        <v>0.71745720000000002</v>
      </c>
      <c r="D5" s="53">
        <v>-0.1294226</v>
      </c>
      <c r="F5" s="59">
        <v>0.81124354966206635</v>
      </c>
      <c r="G5" s="60">
        <v>-0.57020497939071824</v>
      </c>
      <c r="H5" s="61">
        <v>-0.12942262901716522</v>
      </c>
    </row>
    <row r="7" spans="1:10" ht="15.75" thickBot="1" x14ac:dyDescent="0.3">
      <c r="B7" t="s">
        <v>89</v>
      </c>
      <c r="D7" t="s">
        <v>91</v>
      </c>
      <c r="H7" t="s">
        <v>93</v>
      </c>
      <c r="J7" t="s">
        <v>95</v>
      </c>
    </row>
    <row r="8" spans="1:10" x14ac:dyDescent="0.25">
      <c r="B8" s="62">
        <v>0.26726100000000003</v>
      </c>
      <c r="E8" s="65" cm="1">
        <f t="array" ref="E8:E10">MMULT(F3:H5,B8:B10)</f>
        <v>0.96848205218777417</v>
      </c>
      <c r="H8" s="65">
        <f>E8/(E8^2+E9^2+E10^2)^0.5</f>
        <v>0.96848212115597287</v>
      </c>
      <c r="J8" s="62">
        <f>ACOS(H8)/PI()*180</f>
        <v>14.42326025835775</v>
      </c>
    </row>
    <row r="9" spans="1:10" x14ac:dyDescent="0.25">
      <c r="A9" s="36" t="s">
        <v>90</v>
      </c>
      <c r="B9" s="63">
        <v>0.53452200000000005</v>
      </c>
      <c r="D9" t="s">
        <v>92</v>
      </c>
      <c r="E9" s="66">
        <v>0.15898820215200493</v>
      </c>
      <c r="G9" s="36" t="s">
        <v>94</v>
      </c>
      <c r="H9" s="66">
        <f>E9/(E8^2+E9^2+E10^2)^0.5</f>
        <v>0.15898821347398029</v>
      </c>
      <c r="J9" s="63">
        <f t="shared" ref="J9:J10" si="0">ACOS(H9)/PI()*180</f>
        <v>80.851826596905411</v>
      </c>
    </row>
    <row r="10" spans="1:10" ht="15.75" thickBot="1" x14ac:dyDescent="0.3">
      <c r="B10" s="64">
        <v>0.80178400000000005</v>
      </c>
      <c r="E10" s="67">
        <v>-0.19174233685155079</v>
      </c>
      <c r="H10" s="67">
        <f>E10/(E8^2+E9^2+E10^2)^0.5</f>
        <v>-0.19174235050603572</v>
      </c>
      <c r="J10" s="64">
        <f t="shared" si="0"/>
        <v>101.0544832717176</v>
      </c>
    </row>
    <row r="14" spans="1:10" x14ac:dyDescent="0.25">
      <c r="A14" s="20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CAA2-24F3-40C1-8432-E59C10670DF9}">
  <dimension ref="A1:AD167"/>
  <sheetViews>
    <sheetView tabSelected="1" workbookViewId="0">
      <selection activeCell="A2" sqref="A2"/>
    </sheetView>
  </sheetViews>
  <sheetFormatPr baseColWidth="10" defaultRowHeight="15" x14ac:dyDescent="0.25"/>
  <cols>
    <col min="5" max="5" width="13.5703125" bestFit="1" customWidth="1"/>
    <col min="6" max="6" width="12" bestFit="1" customWidth="1"/>
    <col min="8" max="8" width="14" bestFit="1" customWidth="1"/>
    <col min="11" max="11" width="12.85546875" bestFit="1" customWidth="1"/>
    <col min="12" max="12" width="13.85546875" customWidth="1"/>
    <col min="13" max="13" width="12.5703125" bestFit="1" customWidth="1"/>
    <col min="14" max="14" width="18.140625" bestFit="1" customWidth="1"/>
    <col min="16" max="16" width="10" customWidth="1"/>
  </cols>
  <sheetData>
    <row r="1" spans="1:30" ht="15.75" thickBot="1" x14ac:dyDescent="0.3"/>
    <row r="2" spans="1:30" ht="21" x14ac:dyDescent="0.35">
      <c r="A2" s="174"/>
      <c r="B2" s="4" t="s">
        <v>14</v>
      </c>
      <c r="C2" s="5" t="s">
        <v>15</v>
      </c>
      <c r="D2" s="5" t="s">
        <v>16</v>
      </c>
      <c r="E2" s="6" t="s">
        <v>17</v>
      </c>
      <c r="F2" s="6" t="s">
        <v>18</v>
      </c>
      <c r="G2" s="6" t="s">
        <v>19</v>
      </c>
      <c r="H2" s="6" t="s">
        <v>20</v>
      </c>
      <c r="I2" s="6" t="s">
        <v>21</v>
      </c>
      <c r="J2" s="6" t="s">
        <v>22</v>
      </c>
      <c r="K2" s="7" t="s">
        <v>23</v>
      </c>
      <c r="L2" s="7" t="s">
        <v>24</v>
      </c>
      <c r="M2" s="8" t="s">
        <v>25</v>
      </c>
    </row>
    <row r="3" spans="1:30" ht="15.75" thickBot="1" x14ac:dyDescent="0.3">
      <c r="A3" s="174"/>
      <c r="B3" s="74">
        <v>625.66179999999997</v>
      </c>
      <c r="C3" s="75">
        <v>203.7002</v>
      </c>
      <c r="D3" s="75">
        <v>120.6379</v>
      </c>
      <c r="E3" s="15">
        <f>(C3+D3)/2</f>
        <v>162.16905</v>
      </c>
      <c r="F3" s="15">
        <f>(B3+D3)/2</f>
        <v>373.14985000000001</v>
      </c>
      <c r="G3" s="15">
        <f>(B3+C3)/2</f>
        <v>414.68099999999998</v>
      </c>
      <c r="H3" s="15">
        <f>(C3-D3)/2</f>
        <v>41.531149999999997</v>
      </c>
      <c r="I3" s="15">
        <f>(B3-D3)/2</f>
        <v>252.51194999999998</v>
      </c>
      <c r="J3" s="15">
        <f>(B3-C3)/2</f>
        <v>210.98079999999999</v>
      </c>
      <c r="K3" s="76">
        <f>'Cambio Base'!H8</f>
        <v>0.96848212115597287</v>
      </c>
      <c r="L3" s="76">
        <f>'Cambio Base'!H9</f>
        <v>0.15898821347398029</v>
      </c>
      <c r="M3" s="77">
        <f>'Cambio Base'!H10</f>
        <v>-0.19174235050603572</v>
      </c>
      <c r="N3" s="68"/>
    </row>
    <row r="4" spans="1:30" ht="18" thickBot="1" x14ac:dyDescent="0.35">
      <c r="A4" s="174"/>
      <c r="H4" s="42"/>
      <c r="J4" s="3" t="s">
        <v>27</v>
      </c>
      <c r="K4" s="69">
        <f>-TAN(PI()/2-ACOS(ABS(K3)))</f>
        <v>-3.888189109974618</v>
      </c>
      <c r="L4" s="3" t="s">
        <v>26</v>
      </c>
      <c r="M4" s="69">
        <f>TAN(PI()/2-ACOS(ABS(M3)))</f>
        <v>0.19536733335036247</v>
      </c>
    </row>
    <row r="5" spans="1:30" ht="15.75" thickBot="1" x14ac:dyDescent="0.3">
      <c r="H5" s="42"/>
      <c r="I5" s="42"/>
      <c r="K5" s="99" t="s">
        <v>28</v>
      </c>
      <c r="L5" s="100"/>
      <c r="M5" s="100"/>
      <c r="N5" s="101"/>
    </row>
    <row r="6" spans="1:30" ht="18" x14ac:dyDescent="0.35">
      <c r="B6" t="s">
        <v>13</v>
      </c>
      <c r="E6" t="s">
        <v>11</v>
      </c>
      <c r="H6" t="s">
        <v>10</v>
      </c>
      <c r="K6" s="102" t="s">
        <v>29</v>
      </c>
      <c r="L6" s="96"/>
      <c r="M6" s="96" t="s">
        <v>30</v>
      </c>
      <c r="N6" s="103"/>
      <c r="O6" s="99" t="s">
        <v>31</v>
      </c>
      <c r="P6" s="100"/>
      <c r="Q6" s="100" t="s">
        <v>32</v>
      </c>
      <c r="R6" s="101"/>
    </row>
    <row r="7" spans="1:30" x14ac:dyDescent="0.25">
      <c r="A7" t="s">
        <v>2</v>
      </c>
      <c r="B7" t="s">
        <v>0</v>
      </c>
      <c r="C7" t="s">
        <v>1</v>
      </c>
      <c r="D7" t="s">
        <v>2</v>
      </c>
      <c r="E7" t="s">
        <v>0</v>
      </c>
      <c r="F7" t="s">
        <v>1</v>
      </c>
      <c r="G7" t="s">
        <v>2</v>
      </c>
      <c r="H7" t="s">
        <v>0</v>
      </c>
      <c r="I7" t="s">
        <v>1</v>
      </c>
      <c r="K7" s="10" t="s">
        <v>0</v>
      </c>
      <c r="L7" s="1" t="s">
        <v>1</v>
      </c>
      <c r="M7" s="1" t="s">
        <v>0</v>
      </c>
      <c r="N7" s="17" t="s">
        <v>1</v>
      </c>
      <c r="O7" s="10" t="s">
        <v>0</v>
      </c>
      <c r="P7" s="1" t="s">
        <v>1</v>
      </c>
      <c r="Q7" s="1" t="s">
        <v>0</v>
      </c>
      <c r="R7" s="11" t="s">
        <v>1</v>
      </c>
    </row>
    <row r="8" spans="1:30" x14ac:dyDescent="0.25">
      <c r="A8">
        <v>1</v>
      </c>
      <c r="B8" s="70">
        <f>D3+0.000000001</f>
        <v>120.63790000100001</v>
      </c>
      <c r="C8">
        <f>($H$3^2-(B8-$E$3)^2)^0.5</f>
        <v>2.8820575895910448E-4</v>
      </c>
      <c r="D8">
        <v>1</v>
      </c>
      <c r="E8" s="42">
        <f>D3+0.0000000001</f>
        <v>120.6379000001</v>
      </c>
      <c r="F8">
        <f>($I$3^2-(E8-$F$3)^2)^0.5</f>
        <v>2.2467886844829135E-4</v>
      </c>
      <c r="G8">
        <v>1</v>
      </c>
      <c r="H8" s="71">
        <f>C3+0.000000001</f>
        <v>203.70020000099998</v>
      </c>
      <c r="I8">
        <f>($J$3^2-(H8-$G$3)^2)^0.5</f>
        <v>6.4958593417418879E-4</v>
      </c>
      <c r="K8" s="12">
        <f>B3</f>
        <v>625.66179999999997</v>
      </c>
      <c r="L8" s="2">
        <v>0</v>
      </c>
      <c r="M8" s="2">
        <f>D3</f>
        <v>120.6379</v>
      </c>
      <c r="N8" s="18">
        <f>L8</f>
        <v>0</v>
      </c>
      <c r="O8" s="12">
        <f>N21</f>
        <v>594.32891478147417</v>
      </c>
      <c r="P8" s="2">
        <f>$K$4*(O8-$B$3)</f>
        <v>121.82818309075671</v>
      </c>
      <c r="Q8" s="2">
        <f>D3</f>
        <v>120.6379</v>
      </c>
      <c r="R8" s="13">
        <f>$M$4*(Q8-$D$3)</f>
        <v>0</v>
      </c>
    </row>
    <row r="9" spans="1:30" x14ac:dyDescent="0.25">
      <c r="A9">
        <v>2</v>
      </c>
      <c r="B9">
        <f>($B$87-$B$8)/80+B8</f>
        <v>121.6761787509875</v>
      </c>
      <c r="C9">
        <f t="shared" ref="C9:C74" si="0">($H$3^2-(B9-$E$3)^2)^0.5</f>
        <v>9.2284233937004068</v>
      </c>
      <c r="D9">
        <v>2</v>
      </c>
      <c r="E9">
        <f>($E$167-$E$8)/160+E8</f>
        <v>123.79429937509938</v>
      </c>
      <c r="F9">
        <f t="shared" ref="F9:F72" si="1">($I$3^2-(E9-$F$3)^2)^0.5</f>
        <v>39.800681719728338</v>
      </c>
      <c r="G9">
        <v>2</v>
      </c>
      <c r="H9">
        <f>($H$87-$H$8)/80+H8</f>
        <v>208.97472000098747</v>
      </c>
      <c r="I9">
        <f>($J$3^2-(H9-$G$3)^2)^0.5</f>
        <v>46.880959222352317</v>
      </c>
      <c r="K9" s="12">
        <f>K8</f>
        <v>625.66179999999997</v>
      </c>
      <c r="L9" s="2">
        <f>L10/2</f>
        <v>126.25597499999999</v>
      </c>
      <c r="M9" s="2">
        <f>M8</f>
        <v>120.6379</v>
      </c>
      <c r="N9" s="18">
        <f t="shared" ref="N9:N11" si="2">L9</f>
        <v>126.25597499999999</v>
      </c>
      <c r="O9" s="12">
        <f>(O$11-O$8)/4+O8</f>
        <v>602.16213608610565</v>
      </c>
      <c r="P9" s="2">
        <f>$K$4*(O9-$B$3)</f>
        <v>91.371137318067412</v>
      </c>
      <c r="Q9" s="12">
        <f>(Q$11-Q$8)/4+Q8</f>
        <v>242.25205779493496</v>
      </c>
      <c r="R9" s="13">
        <f>$M$4*(Q9-$D$3)</f>
        <v>23.759433706046639</v>
      </c>
    </row>
    <row r="10" spans="1:30" x14ac:dyDescent="0.25">
      <c r="A10">
        <v>3</v>
      </c>
      <c r="B10">
        <f t="shared" ref="B10:B73" si="3">($B$87-$B$8)/80+B9</f>
        <v>122.714457500975</v>
      </c>
      <c r="C10">
        <f t="shared" si="0"/>
        <v>12.968097434025553</v>
      </c>
      <c r="D10">
        <v>3</v>
      </c>
      <c r="E10">
        <f t="shared" ref="E10:E73" si="4">($E$167-$E$8)/160+E9</f>
        <v>126.95069875009877</v>
      </c>
      <c r="F10">
        <f t="shared" si="1"/>
        <v>56.109382607819995</v>
      </c>
      <c r="G10">
        <v>3</v>
      </c>
      <c r="H10">
        <f t="shared" ref="H10:H73" si="5">($H$87-$H$8)/80+H9</f>
        <v>214.24924000097496</v>
      </c>
      <c r="I10">
        <f t="shared" ref="I10:I73" si="6">($J$3^2-(H10-$G$3)^2)^0.5</f>
        <v>65.878733687990959</v>
      </c>
      <c r="K10" s="12">
        <f>K9</f>
        <v>625.66179999999997</v>
      </c>
      <c r="L10" s="2">
        <f>$I$3</f>
        <v>252.51194999999998</v>
      </c>
      <c r="M10" s="2">
        <f>M9</f>
        <v>120.6379</v>
      </c>
      <c r="N10" s="18">
        <f t="shared" si="2"/>
        <v>252.51194999999998</v>
      </c>
      <c r="O10" s="12">
        <f>(O$11-O$8)/4+O9</f>
        <v>609.99535739073713</v>
      </c>
      <c r="P10" s="2">
        <f>$K$4*(O10-$B$3)</f>
        <v>60.914091545378135</v>
      </c>
      <c r="Q10" s="12">
        <f>(Q$11-Q$8)/4+Q9</f>
        <v>363.86621558986991</v>
      </c>
      <c r="R10" s="13">
        <f>$M$4*(Q10-$D$3)</f>
        <v>47.518867412093279</v>
      </c>
    </row>
    <row r="11" spans="1:30" ht="15.75" thickBot="1" x14ac:dyDescent="0.3">
      <c r="A11">
        <v>4</v>
      </c>
      <c r="B11">
        <f t="shared" si="3"/>
        <v>123.7527362509625</v>
      </c>
      <c r="C11">
        <f t="shared" si="0"/>
        <v>15.780470786957276</v>
      </c>
      <c r="D11">
        <v>4</v>
      </c>
      <c r="E11">
        <f t="shared" si="4"/>
        <v>130.10709812509813</v>
      </c>
      <c r="F11">
        <f t="shared" si="1"/>
        <v>68.501866061278733</v>
      </c>
      <c r="G11">
        <v>4</v>
      </c>
      <c r="H11">
        <f t="shared" si="5"/>
        <v>219.52376000096245</v>
      </c>
      <c r="I11">
        <f t="shared" si="6"/>
        <v>80.165763544034604</v>
      </c>
      <c r="K11" s="14">
        <f>K10</f>
        <v>625.66179999999997</v>
      </c>
      <c r="L11" s="15">
        <f>L10*1.2</f>
        <v>303.01433999999995</v>
      </c>
      <c r="M11" s="15">
        <f>M10</f>
        <v>120.6379</v>
      </c>
      <c r="N11" s="19">
        <f t="shared" si="2"/>
        <v>303.01433999999995</v>
      </c>
      <c r="O11" s="14">
        <f>B3</f>
        <v>625.66179999999997</v>
      </c>
      <c r="P11" s="15">
        <f>$K$4*(O11-$B$3)</f>
        <v>0</v>
      </c>
      <c r="Q11" s="2">
        <f>X21</f>
        <v>607.09453117973987</v>
      </c>
      <c r="R11" s="16">
        <f>$M$4*(Q11-$D$3)</f>
        <v>95.037734824186572</v>
      </c>
    </row>
    <row r="12" spans="1:30" x14ac:dyDescent="0.25">
      <c r="A12">
        <v>5</v>
      </c>
      <c r="B12">
        <f t="shared" si="3"/>
        <v>124.79101500095</v>
      </c>
      <c r="C12">
        <f t="shared" si="0"/>
        <v>18.103008587864412</v>
      </c>
      <c r="D12">
        <v>5</v>
      </c>
      <c r="E12">
        <f t="shared" si="4"/>
        <v>133.26349750009751</v>
      </c>
      <c r="F12">
        <f t="shared" si="1"/>
        <v>78.846831116380386</v>
      </c>
      <c r="G12">
        <v>5</v>
      </c>
      <c r="H12">
        <f t="shared" si="5"/>
        <v>224.79828000094994</v>
      </c>
      <c r="I12">
        <f t="shared" si="6"/>
        <v>91.964398624698035</v>
      </c>
    </row>
    <row r="13" spans="1:30" x14ac:dyDescent="0.25">
      <c r="A13">
        <v>6</v>
      </c>
      <c r="B13">
        <f t="shared" si="3"/>
        <v>125.8292937509375</v>
      </c>
      <c r="C13">
        <f t="shared" si="0"/>
        <v>20.106181539049686</v>
      </c>
      <c r="D13">
        <v>6</v>
      </c>
      <c r="E13">
        <f t="shared" si="4"/>
        <v>136.4198968750969</v>
      </c>
      <c r="F13">
        <f t="shared" si="1"/>
        <v>87.870439775180742</v>
      </c>
      <c r="G13">
        <v>6</v>
      </c>
      <c r="H13">
        <f t="shared" si="5"/>
        <v>230.07280000093743</v>
      </c>
      <c r="I13">
        <f t="shared" si="6"/>
        <v>102.14064059788407</v>
      </c>
    </row>
    <row r="14" spans="1:30" x14ac:dyDescent="0.25">
      <c r="A14">
        <v>7</v>
      </c>
      <c r="B14">
        <f t="shared" si="3"/>
        <v>126.86757250092499</v>
      </c>
      <c r="C14">
        <f t="shared" si="0"/>
        <v>21.877890819382035</v>
      </c>
      <c r="D14">
        <v>7</v>
      </c>
      <c r="E14">
        <f t="shared" si="4"/>
        <v>139.57629625009628</v>
      </c>
      <c r="F14">
        <f t="shared" si="1"/>
        <v>95.946234326539994</v>
      </c>
      <c r="G14">
        <v>7</v>
      </c>
      <c r="H14">
        <f t="shared" si="5"/>
        <v>235.34732000092492</v>
      </c>
      <c r="I14">
        <f t="shared" si="6"/>
        <v>111.1410328664861</v>
      </c>
      <c r="K14" s="20" t="s">
        <v>3</v>
      </c>
    </row>
    <row r="15" spans="1:30" x14ac:dyDescent="0.25">
      <c r="A15">
        <v>8</v>
      </c>
      <c r="B15">
        <f t="shared" si="3"/>
        <v>127.90585125091249</v>
      </c>
      <c r="C15">
        <f t="shared" si="0"/>
        <v>23.470612088376136</v>
      </c>
      <c r="D15">
        <v>8</v>
      </c>
      <c r="E15">
        <f t="shared" si="4"/>
        <v>142.73269562509566</v>
      </c>
      <c r="F15">
        <f t="shared" si="1"/>
        <v>103.29675630228658</v>
      </c>
      <c r="G15">
        <v>8</v>
      </c>
      <c r="H15">
        <f t="shared" si="5"/>
        <v>240.62184000091241</v>
      </c>
      <c r="I15">
        <f t="shared" si="6"/>
        <v>119.23215501303343</v>
      </c>
      <c r="K15" s="96" t="s"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 t="s">
        <v>40</v>
      </c>
      <c r="V15" s="96"/>
      <c r="W15" s="96"/>
      <c r="X15" s="96"/>
      <c r="Y15" s="96"/>
      <c r="Z15" s="96"/>
      <c r="AA15" s="96"/>
      <c r="AB15" s="96"/>
      <c r="AC15" s="96"/>
      <c r="AD15" s="96"/>
    </row>
    <row r="16" spans="1:30" x14ac:dyDescent="0.25">
      <c r="A16">
        <v>9</v>
      </c>
      <c r="B16">
        <f t="shared" si="3"/>
        <v>128.9441300009</v>
      </c>
      <c r="C16">
        <f t="shared" si="0"/>
        <v>24.918690001199998</v>
      </c>
      <c r="D16">
        <v>9</v>
      </c>
      <c r="E16">
        <f t="shared" si="4"/>
        <v>145.88909500009504</v>
      </c>
      <c r="F16">
        <f t="shared" si="1"/>
        <v>110.06740720883569</v>
      </c>
      <c r="G16">
        <v>9</v>
      </c>
      <c r="H16">
        <f t="shared" si="5"/>
        <v>245.8963600008999</v>
      </c>
      <c r="I16">
        <f t="shared" si="6"/>
        <v>126.58848000119988</v>
      </c>
      <c r="K16" s="96" t="s">
        <v>11</v>
      </c>
      <c r="L16" s="96"/>
      <c r="M16" s="96"/>
      <c r="N16" s="96"/>
      <c r="O16" s="96"/>
      <c r="P16" s="96" t="s">
        <v>10</v>
      </c>
      <c r="Q16" s="96"/>
      <c r="R16" s="96"/>
      <c r="S16" s="96"/>
      <c r="T16" s="96"/>
      <c r="U16" s="96" t="s">
        <v>11</v>
      </c>
      <c r="V16" s="96"/>
      <c r="W16" s="96"/>
      <c r="X16" s="96"/>
      <c r="Y16" s="96"/>
      <c r="Z16" s="96" t="s">
        <v>13</v>
      </c>
      <c r="AA16" s="96"/>
      <c r="AB16" s="96"/>
      <c r="AC16" s="96"/>
      <c r="AD16" s="96"/>
    </row>
    <row r="17" spans="1:30" ht="15.75" thickBot="1" x14ac:dyDescent="0.3">
      <c r="A17">
        <v>10</v>
      </c>
      <c r="B17">
        <f t="shared" si="3"/>
        <v>129.98240875088752</v>
      </c>
      <c r="C17">
        <f t="shared" si="0"/>
        <v>26.246076762507389</v>
      </c>
      <c r="D17">
        <v>10</v>
      </c>
      <c r="E17">
        <f t="shared" si="4"/>
        <v>149.04549437509442</v>
      </c>
      <c r="F17">
        <f t="shared" si="1"/>
        <v>116.35945463411358</v>
      </c>
      <c r="G17">
        <v>10</v>
      </c>
      <c r="H17">
        <f t="shared" si="5"/>
        <v>251.17088000088739</v>
      </c>
      <c r="I17">
        <f t="shared" si="6"/>
        <v>133.33168650593078</v>
      </c>
      <c r="K17" s="97" t="s">
        <v>4</v>
      </c>
      <c r="L17" s="97"/>
      <c r="M17" s="97"/>
      <c r="N17" s="97"/>
      <c r="O17" s="96"/>
      <c r="P17" s="96" t="s">
        <v>4</v>
      </c>
      <c r="Q17" s="96"/>
      <c r="R17" s="96"/>
      <c r="S17" s="96"/>
      <c r="T17" s="96"/>
      <c r="U17" s="97" t="s">
        <v>4</v>
      </c>
      <c r="V17" s="97"/>
      <c r="W17" s="97"/>
      <c r="X17" s="97"/>
      <c r="Y17" s="96"/>
      <c r="Z17" s="96" t="s">
        <v>4</v>
      </c>
      <c r="AA17" s="96"/>
      <c r="AB17" s="96"/>
      <c r="AC17" s="96"/>
      <c r="AD17" s="96"/>
    </row>
    <row r="18" spans="1:30" ht="18" x14ac:dyDescent="0.35">
      <c r="A18">
        <v>11</v>
      </c>
      <c r="B18">
        <f t="shared" si="3"/>
        <v>131.02068750087503</v>
      </c>
      <c r="C18">
        <f t="shared" si="0"/>
        <v>27.470273641622228</v>
      </c>
      <c r="D18">
        <v>11</v>
      </c>
      <c r="E18">
        <f t="shared" si="4"/>
        <v>152.2018937500938</v>
      </c>
      <c r="F18">
        <f t="shared" si="1"/>
        <v>122.24682213371447</v>
      </c>
      <c r="G18">
        <v>11</v>
      </c>
      <c r="H18">
        <f t="shared" si="5"/>
        <v>256.44540000087488</v>
      </c>
      <c r="I18">
        <f t="shared" si="6"/>
        <v>139.5506820533561</v>
      </c>
      <c r="K18" s="9" t="s">
        <v>5</v>
      </c>
      <c r="L18" s="7" t="s">
        <v>6</v>
      </c>
      <c r="M18" s="8" t="s">
        <v>7</v>
      </c>
      <c r="N18" s="30" t="s">
        <v>34</v>
      </c>
      <c r="O18" s="22" t="s">
        <v>35</v>
      </c>
      <c r="P18" s="28" t="s">
        <v>5</v>
      </c>
      <c r="Q18" s="28" t="s">
        <v>6</v>
      </c>
      <c r="R18" s="28" t="s">
        <v>7</v>
      </c>
      <c r="S18" s="34" t="s">
        <v>8</v>
      </c>
      <c r="T18" s="28" t="s">
        <v>9</v>
      </c>
      <c r="U18" s="9" t="s">
        <v>5</v>
      </c>
      <c r="V18" s="7" t="s">
        <v>6</v>
      </c>
      <c r="W18" s="8" t="s">
        <v>7</v>
      </c>
      <c r="X18" s="30" t="s">
        <v>34</v>
      </c>
      <c r="Y18" s="22" t="s">
        <v>35</v>
      </c>
      <c r="Z18" s="28" t="s">
        <v>5</v>
      </c>
      <c r="AA18" s="28" t="s">
        <v>6</v>
      </c>
      <c r="AB18" s="28" t="s">
        <v>7</v>
      </c>
      <c r="AC18" s="34" t="s">
        <v>8</v>
      </c>
      <c r="AD18" s="28" t="s">
        <v>9</v>
      </c>
    </row>
    <row r="19" spans="1:30" ht="15.75" thickBot="1" x14ac:dyDescent="0.3">
      <c r="A19">
        <v>12</v>
      </c>
      <c r="B19">
        <f t="shared" si="3"/>
        <v>132.05896625086254</v>
      </c>
      <c r="C19">
        <f t="shared" si="0"/>
        <v>28.604532454532933</v>
      </c>
      <c r="D19">
        <v>12</v>
      </c>
      <c r="E19">
        <f t="shared" si="4"/>
        <v>155.35829312509318</v>
      </c>
      <c r="F19">
        <f t="shared" si="1"/>
        <v>127.78545553703172</v>
      </c>
      <c r="G19">
        <v>12</v>
      </c>
      <c r="H19">
        <f t="shared" si="5"/>
        <v>261.71992000086237</v>
      </c>
      <c r="I19">
        <f t="shared" si="6"/>
        <v>145.31278668492124</v>
      </c>
      <c r="K19" s="24">
        <f>(1+1/$K$4^2)</f>
        <v>1.0661462519676048</v>
      </c>
      <c r="L19" s="25">
        <f>2/$K$4*($B$3-$F$3)</f>
        <v>-129.88666078623339</v>
      </c>
      <c r="M19" s="26">
        <f>($B$3-$F$3)^2-$I$3^2</f>
        <v>0</v>
      </c>
      <c r="N19" s="31">
        <f>(-L19+(L19^2-4*K19*M19)^0.5)/(2*K19)</f>
        <v>121.82818309075671</v>
      </c>
      <c r="O19" s="21">
        <f>(-L19-(L19^2-4*K19*M19)^0.5)/(2*K19)</f>
        <v>0</v>
      </c>
      <c r="P19" s="29">
        <f>(1+1/$K$4^2)</f>
        <v>1.0661462519676048</v>
      </c>
      <c r="Q19" s="29">
        <f>2/$K$4*($B$3-$G$3)</f>
        <v>-108.52393956804084</v>
      </c>
      <c r="R19" s="29">
        <f>($B$3-$G$3)^2-$J$3^2</f>
        <v>0</v>
      </c>
      <c r="S19" s="35">
        <f>(-Q19+(Q19^2-4*P19*R19)^0.5)/(2*P19)</f>
        <v>101.79085596160627</v>
      </c>
      <c r="T19" s="29">
        <f>(-Q19-(Q19^2-4*P19*R19)^0.5)/(2*P19)</f>
        <v>0</v>
      </c>
      <c r="U19" s="24">
        <f>(1+1/$M$4^2)</f>
        <v>27.199686980829874</v>
      </c>
      <c r="V19" s="25">
        <f>2/$M$4*($D$3-$F$3)</f>
        <v>-2584.9966385849893</v>
      </c>
      <c r="W19" s="26">
        <f>($D$3-$F$3)^2-$I$3^2</f>
        <v>0</v>
      </c>
      <c r="X19" s="31">
        <f>(-V19+(V19^2-4*U19*W19)^0.5)/(2*U19)</f>
        <v>95.037734824186572</v>
      </c>
      <c r="Y19" s="21">
        <f>(-V19-(V19^2-4*U19*W19)^0.5)/(2*U19)</f>
        <v>0</v>
      </c>
      <c r="Z19" s="29">
        <f>(1+1/$M$4^2)</f>
        <v>27.199686980829874</v>
      </c>
      <c r="AA19" s="29">
        <f>2/$M$4*($D$3-$E$3)</f>
        <v>-425.15961381854987</v>
      </c>
      <c r="AB19" s="29">
        <f>($D$3-$E$3)^2-$H$3^2</f>
        <v>0</v>
      </c>
      <c r="AC19" s="35">
        <f>(-AA19+(AA19^2-4*Z19*AB19)^0.5)/(2*Z19)</f>
        <v>15.631048038096873</v>
      </c>
      <c r="AD19" s="29">
        <f>(-AA19-(AA19^2-4*Z19*AB19)^0.5)/(2*Z19)</f>
        <v>0</v>
      </c>
    </row>
    <row r="20" spans="1:30" ht="18.75" x14ac:dyDescent="0.35">
      <c r="A20">
        <v>13</v>
      </c>
      <c r="B20">
        <f t="shared" si="3"/>
        <v>133.09724500085005</v>
      </c>
      <c r="C20">
        <f t="shared" si="0"/>
        <v>29.659173528840949</v>
      </c>
      <c r="D20">
        <v>13</v>
      </c>
      <c r="E20">
        <f t="shared" si="4"/>
        <v>158.51469250009256</v>
      </c>
      <c r="F20">
        <f t="shared" si="1"/>
        <v>133.01892368303245</v>
      </c>
      <c r="G20">
        <v>13</v>
      </c>
      <c r="H20">
        <f t="shared" si="5"/>
        <v>266.99444000084986</v>
      </c>
      <c r="I20">
        <f t="shared" si="6"/>
        <v>150.67042830050437</v>
      </c>
      <c r="N20" s="32" t="s">
        <v>33</v>
      </c>
      <c r="O20" s="27" t="s">
        <v>36</v>
      </c>
      <c r="S20" s="32" t="s">
        <v>33</v>
      </c>
      <c r="T20" s="27" t="s">
        <v>36</v>
      </c>
      <c r="X20" s="32" t="s">
        <v>33</v>
      </c>
      <c r="Y20" s="27" t="s">
        <v>36</v>
      </c>
      <c r="AC20" s="32" t="s">
        <v>33</v>
      </c>
      <c r="AD20" s="27" t="s">
        <v>36</v>
      </c>
    </row>
    <row r="21" spans="1:30" ht="15.75" thickBot="1" x14ac:dyDescent="0.3">
      <c r="A21">
        <v>14</v>
      </c>
      <c r="B21">
        <f t="shared" si="3"/>
        <v>134.13552375083756</v>
      </c>
      <c r="C21">
        <f t="shared" si="0"/>
        <v>30.642418741999144</v>
      </c>
      <c r="D21">
        <v>14</v>
      </c>
      <c r="E21">
        <f t="shared" si="4"/>
        <v>161.67109187509195</v>
      </c>
      <c r="F21">
        <f t="shared" si="1"/>
        <v>137.98195445328756</v>
      </c>
      <c r="G21">
        <v>14</v>
      </c>
      <c r="H21">
        <f t="shared" si="5"/>
        <v>272.26896000083735</v>
      </c>
      <c r="I21">
        <f t="shared" si="6"/>
        <v>155.66537454397783</v>
      </c>
      <c r="N21" s="33">
        <f>$N$19/$K$4+$B$3</f>
        <v>594.32891478147417</v>
      </c>
      <c r="O21" s="23">
        <f>$O$19/$K$4+$B$3</f>
        <v>625.66179999999997</v>
      </c>
      <c r="S21" s="33">
        <f>$S$19/$K$4+$B$3</f>
        <v>599.48229764491248</v>
      </c>
      <c r="T21" s="23">
        <f>$T$19/$K$4+$B$3</f>
        <v>625.66179999999997</v>
      </c>
      <c r="X21" s="33">
        <f>$X$19/$M$4+$D$3</f>
        <v>607.09453117973987</v>
      </c>
      <c r="Y21" s="23">
        <f>$Y$19/$M$4+$D$3</f>
        <v>120.6379</v>
      </c>
      <c r="AC21" s="33">
        <f>$AC$19/$M$4+$D$3</f>
        <v>200.64640382732563</v>
      </c>
      <c r="AD21" s="23">
        <f>$T$19/$M$4+$D$3</f>
        <v>120.6379</v>
      </c>
    </row>
    <row r="22" spans="1:30" x14ac:dyDescent="0.25">
      <c r="A22">
        <v>15</v>
      </c>
      <c r="B22">
        <f t="shared" si="3"/>
        <v>135.17380250082508</v>
      </c>
      <c r="C22">
        <f t="shared" si="0"/>
        <v>31.560941569934027</v>
      </c>
      <c r="D22">
        <v>15</v>
      </c>
      <c r="E22">
        <f t="shared" si="4"/>
        <v>164.82749125009133</v>
      </c>
      <c r="F22">
        <f t="shared" si="1"/>
        <v>142.70276709887875</v>
      </c>
      <c r="G22">
        <v>15</v>
      </c>
      <c r="H22">
        <f t="shared" si="5"/>
        <v>277.54348000082484</v>
      </c>
      <c r="I22">
        <f t="shared" si="6"/>
        <v>160.33152708408861</v>
      </c>
      <c r="K22" t="s">
        <v>37</v>
      </c>
      <c r="U22" t="s">
        <v>41</v>
      </c>
    </row>
    <row r="23" spans="1:30" x14ac:dyDescent="0.25">
      <c r="A23">
        <v>16</v>
      </c>
      <c r="B23">
        <f t="shared" si="3"/>
        <v>136.21208125081259</v>
      </c>
      <c r="C23">
        <f t="shared" si="0"/>
        <v>32.420243578298546</v>
      </c>
      <c r="D23">
        <v>16</v>
      </c>
      <c r="E23">
        <f t="shared" si="4"/>
        <v>167.98389062509071</v>
      </c>
      <c r="F23">
        <f t="shared" si="1"/>
        <v>147.2046670679145</v>
      </c>
      <c r="G23">
        <v>16</v>
      </c>
      <c r="H23">
        <f t="shared" si="5"/>
        <v>282.81800000081233</v>
      </c>
      <c r="I23">
        <f t="shared" si="6"/>
        <v>164.69683421321199</v>
      </c>
      <c r="K23" s="36" t="s">
        <v>38</v>
      </c>
      <c r="L23" s="37">
        <f>((N21-$E$3)^2+N19^2)^0.5</f>
        <v>449.00362462137986</v>
      </c>
      <c r="U23" s="36" t="s">
        <v>38</v>
      </c>
      <c r="V23" s="37">
        <f>((X21-$G$3)^2+X19^2)^0.5</f>
        <v>214.60460857486061</v>
      </c>
    </row>
    <row r="24" spans="1:30" x14ac:dyDescent="0.25">
      <c r="A24">
        <v>17</v>
      </c>
      <c r="B24">
        <f t="shared" si="3"/>
        <v>137.2503600008001</v>
      </c>
      <c r="C24">
        <f t="shared" si="0"/>
        <v>33.224920000600072</v>
      </c>
      <c r="D24">
        <v>17</v>
      </c>
      <c r="E24">
        <f t="shared" si="4"/>
        <v>171.14029000009009</v>
      </c>
      <c r="F24">
        <f t="shared" si="1"/>
        <v>151.50717000012006</v>
      </c>
      <c r="G24">
        <v>17</v>
      </c>
      <c r="H24">
        <f t="shared" si="5"/>
        <v>288.09252000079982</v>
      </c>
      <c r="I24">
        <f t="shared" si="6"/>
        <v>168.78464000059986</v>
      </c>
      <c r="O24" t="s">
        <v>46</v>
      </c>
    </row>
    <row r="25" spans="1:30" x14ac:dyDescent="0.25">
      <c r="A25">
        <v>18</v>
      </c>
      <c r="B25">
        <f t="shared" si="3"/>
        <v>138.28863875078761</v>
      </c>
      <c r="C25">
        <f t="shared" si="0"/>
        <v>33.978851936035014</v>
      </c>
      <c r="D25">
        <v>18</v>
      </c>
      <c r="E25">
        <f t="shared" si="4"/>
        <v>174.29668937508947</v>
      </c>
      <c r="F25">
        <f t="shared" si="1"/>
        <v>155.62681453491882</v>
      </c>
      <c r="G25">
        <v>18</v>
      </c>
      <c r="H25">
        <f t="shared" si="5"/>
        <v>293.36704000078731</v>
      </c>
      <c r="I25">
        <f t="shared" si="6"/>
        <v>172.61466066921844</v>
      </c>
      <c r="K25" s="95" t="s">
        <v>39</v>
      </c>
      <c r="L25" s="95"/>
      <c r="O25" t="s">
        <v>43</v>
      </c>
      <c r="U25" s="98" t="s">
        <v>42</v>
      </c>
      <c r="V25" s="98"/>
    </row>
    <row r="26" spans="1:30" ht="15.75" thickBot="1" x14ac:dyDescent="0.3">
      <c r="A26">
        <v>19</v>
      </c>
      <c r="B26">
        <f t="shared" si="3"/>
        <v>139.32691750077512</v>
      </c>
      <c r="C26">
        <f t="shared" si="0"/>
        <v>34.685348538112663</v>
      </c>
      <c r="D26">
        <v>19</v>
      </c>
      <c r="E26">
        <f t="shared" si="4"/>
        <v>177.45308875008885</v>
      </c>
      <c r="F26">
        <f t="shared" si="1"/>
        <v>159.57776326637043</v>
      </c>
      <c r="G26">
        <v>19</v>
      </c>
      <c r="H26">
        <f t="shared" si="5"/>
        <v>298.6415600007748</v>
      </c>
      <c r="I26">
        <f t="shared" si="6"/>
        <v>176.2037069227155</v>
      </c>
      <c r="K26" s="1" t="s">
        <v>0</v>
      </c>
      <c r="L26" s="1" t="s">
        <v>1</v>
      </c>
      <c r="U26" s="1" t="s">
        <v>0</v>
      </c>
      <c r="V26" s="1" t="s">
        <v>1</v>
      </c>
    </row>
    <row r="27" spans="1:30" ht="19.5" x14ac:dyDescent="0.3">
      <c r="A27">
        <v>20</v>
      </c>
      <c r="B27">
        <f t="shared" si="3"/>
        <v>140.36519625076264</v>
      </c>
      <c r="C27">
        <f t="shared" si="0"/>
        <v>35.347254235716349</v>
      </c>
      <c r="D27">
        <v>20</v>
      </c>
      <c r="E27">
        <f t="shared" si="4"/>
        <v>180.60948812508823</v>
      </c>
      <c r="F27">
        <f t="shared" si="1"/>
        <v>163.37225572869008</v>
      </c>
      <c r="G27">
        <v>20</v>
      </c>
      <c r="H27">
        <f t="shared" si="5"/>
        <v>303.91608000076229</v>
      </c>
      <c r="I27">
        <f t="shared" si="6"/>
        <v>179.56622863501497</v>
      </c>
      <c r="K27" s="38">
        <f>N21</f>
        <v>594.32891478147417</v>
      </c>
      <c r="L27" s="38">
        <f>($L$23^2-(K27-$E$3)^2)^0.5</f>
        <v>121.82818309075671</v>
      </c>
      <c r="O27" s="72" t="s">
        <v>98</v>
      </c>
      <c r="P27" s="39">
        <f>(V23^2-L23^2-G3^2+E3^2)/(2*E3-2*G3)</f>
        <v>596.42850147223794</v>
      </c>
      <c r="U27" s="38">
        <f>AC21</f>
        <v>200.64640382732563</v>
      </c>
      <c r="V27" s="38">
        <f>($V$23^2-(U27-$G$3)^2)^0.5</f>
        <v>15.631048038098459</v>
      </c>
    </row>
    <row r="28" spans="1:30" ht="20.25" thickBot="1" x14ac:dyDescent="0.35">
      <c r="A28">
        <v>21</v>
      </c>
      <c r="B28">
        <f t="shared" si="3"/>
        <v>141.40347500075015</v>
      </c>
      <c r="C28">
        <f t="shared" si="0"/>
        <v>35.967030948815179</v>
      </c>
      <c r="D28">
        <v>21</v>
      </c>
      <c r="E28">
        <f t="shared" si="4"/>
        <v>183.76588750008762</v>
      </c>
      <c r="F28">
        <f t="shared" si="1"/>
        <v>167.02095569309338</v>
      </c>
      <c r="G28">
        <v>21</v>
      </c>
      <c r="H28">
        <f t="shared" si="5"/>
        <v>309.19060000074978</v>
      </c>
      <c r="I28">
        <f t="shared" si="6"/>
        <v>182.71473251119679</v>
      </c>
      <c r="K28" s="38">
        <f>($K$37-$K$27)/10+K27</f>
        <v>594.84425306781804</v>
      </c>
      <c r="L28" s="38">
        <f t="shared" ref="L28:L37" si="7">($L$23^2-(K28-$E$3)^2)^0.5</f>
        <v>119.98509729695343</v>
      </c>
      <c r="O28" s="73" t="s">
        <v>99</v>
      </c>
      <c r="P28" s="40">
        <f>(L23^2-(P27-E3)^2)^0.5</f>
        <v>114.11828832473783</v>
      </c>
      <c r="U28" s="38">
        <f>($U$37-$U$27)/10+U27</f>
        <v>241.29121656256706</v>
      </c>
      <c r="V28" s="38">
        <f t="shared" ref="V28:V37" si="8">($V$23^2-(U28-$G$3)^2)^0.5</f>
        <v>126.45600429038252</v>
      </c>
    </row>
    <row r="29" spans="1:30" x14ac:dyDescent="0.25">
      <c r="A29">
        <v>22</v>
      </c>
      <c r="B29">
        <f t="shared" si="3"/>
        <v>142.44175375073766</v>
      </c>
      <c r="C29">
        <f t="shared" si="0"/>
        <v>36.546822064528946</v>
      </c>
      <c r="D29">
        <v>22</v>
      </c>
      <c r="E29">
        <f t="shared" si="4"/>
        <v>186.922286875087</v>
      </c>
      <c r="F29">
        <f t="shared" si="1"/>
        <v>170.53322147124013</v>
      </c>
      <c r="G29">
        <v>22</v>
      </c>
      <c r="H29">
        <f t="shared" si="5"/>
        <v>314.46512000073727</v>
      </c>
      <c r="I29">
        <f t="shared" si="6"/>
        <v>185.66010708984678</v>
      </c>
      <c r="K29" s="38">
        <f t="shared" ref="K29:K36" si="9">($K$37-$K$27)/10+K28</f>
        <v>595.35959135416192</v>
      </c>
      <c r="L29" s="38">
        <f t="shared" si="7"/>
        <v>118.11100627979216</v>
      </c>
      <c r="U29" s="38">
        <f t="shared" ref="U29:U36" si="10">($U$37-$U$27)/10+U28</f>
        <v>281.93602929780849</v>
      </c>
      <c r="V29" s="38">
        <f t="shared" si="8"/>
        <v>168.62357716180574</v>
      </c>
    </row>
    <row r="30" spans="1:30" x14ac:dyDescent="0.25">
      <c r="A30">
        <v>23</v>
      </c>
      <c r="B30">
        <f t="shared" si="3"/>
        <v>143.48003250072517</v>
      </c>
      <c r="C30">
        <f t="shared" si="0"/>
        <v>37.08850287129826</v>
      </c>
      <c r="D30">
        <v>23</v>
      </c>
      <c r="E30">
        <f t="shared" si="4"/>
        <v>190.07868625008638</v>
      </c>
      <c r="F30">
        <f t="shared" si="1"/>
        <v>173.91731913772935</v>
      </c>
      <c r="G30">
        <v>23</v>
      </c>
      <c r="H30">
        <f t="shared" si="5"/>
        <v>319.73964000072476</v>
      </c>
      <c r="I30">
        <f t="shared" si="6"/>
        <v>188.41187895174767</v>
      </c>
      <c r="K30" s="38">
        <f t="shared" si="9"/>
        <v>595.8749296405058</v>
      </c>
      <c r="L30" s="38">
        <f t="shared" si="7"/>
        <v>116.2044099352175</v>
      </c>
      <c r="U30" s="38">
        <f t="shared" si="10"/>
        <v>322.58084203304992</v>
      </c>
      <c r="V30" s="38">
        <f t="shared" si="8"/>
        <v>193.8367842387816</v>
      </c>
    </row>
    <row r="31" spans="1:30" x14ac:dyDescent="0.25">
      <c r="A31">
        <v>24</v>
      </c>
      <c r="B31">
        <f t="shared" si="3"/>
        <v>144.51831125071269</v>
      </c>
      <c r="C31">
        <f t="shared" si="0"/>
        <v>37.593720777902618</v>
      </c>
      <c r="D31">
        <v>24</v>
      </c>
      <c r="E31">
        <f t="shared" si="4"/>
        <v>193.23508562508576</v>
      </c>
      <c r="F31">
        <f t="shared" si="1"/>
        <v>177.18059276546506</v>
      </c>
      <c r="G31">
        <v>24</v>
      </c>
      <c r="H31">
        <f t="shared" si="5"/>
        <v>325.01416000071225</v>
      </c>
      <c r="I31">
        <f t="shared" si="6"/>
        <v>190.97841703496792</v>
      </c>
      <c r="K31" s="38">
        <f t="shared" si="9"/>
        <v>596.39026792684967</v>
      </c>
      <c r="L31" s="38">
        <f t="shared" si="7"/>
        <v>114.26368112948354</v>
      </c>
      <c r="U31" s="38">
        <f t="shared" si="10"/>
        <v>363.22565476829135</v>
      </c>
      <c r="V31" s="38">
        <f t="shared" si="8"/>
        <v>208.34463148508246</v>
      </c>
    </row>
    <row r="32" spans="1:30" x14ac:dyDescent="0.25">
      <c r="A32">
        <v>25</v>
      </c>
      <c r="B32">
        <f t="shared" si="3"/>
        <v>145.5565900007002</v>
      </c>
      <c r="C32">
        <f t="shared" si="0"/>
        <v>38.063927715018636</v>
      </c>
      <c r="D32">
        <v>25</v>
      </c>
      <c r="E32">
        <f t="shared" si="4"/>
        <v>196.39148500008514</v>
      </c>
      <c r="F32">
        <f t="shared" si="1"/>
        <v>180.32960182776247</v>
      </c>
      <c r="G32">
        <v>25</v>
      </c>
      <c r="H32">
        <f t="shared" si="5"/>
        <v>330.28868000069974</v>
      </c>
      <c r="I32">
        <f t="shared" si="6"/>
        <v>193.36709723677322</v>
      </c>
      <c r="K32" s="38">
        <f t="shared" si="9"/>
        <v>596.90560621319355</v>
      </c>
      <c r="L32" s="38">
        <f t="shared" si="7"/>
        <v>112.28705007715611</v>
      </c>
      <c r="U32" s="38">
        <f t="shared" si="10"/>
        <v>403.87046750353278</v>
      </c>
      <c r="V32" s="38">
        <f t="shared" si="8"/>
        <v>214.3321497319335</v>
      </c>
    </row>
    <row r="33" spans="1:22" x14ac:dyDescent="0.25">
      <c r="A33">
        <v>26</v>
      </c>
      <c r="B33">
        <f t="shared" si="3"/>
        <v>146.59486875068771</v>
      </c>
      <c r="C33">
        <f t="shared" si="0"/>
        <v>38.500406474946068</v>
      </c>
      <c r="D33">
        <v>26</v>
      </c>
      <c r="E33">
        <f t="shared" si="4"/>
        <v>199.54788437508452</v>
      </c>
      <c r="F33">
        <f t="shared" si="1"/>
        <v>183.37023320039748</v>
      </c>
      <c r="G33">
        <v>26</v>
      </c>
      <c r="H33">
        <f t="shared" si="5"/>
        <v>335.56320000068723</v>
      </c>
      <c r="I33">
        <f t="shared" si="6"/>
        <v>195.58443622105708</v>
      </c>
      <c r="K33" s="38">
        <f t="shared" si="9"/>
        <v>597.42094449953743</v>
      </c>
      <c r="L33" s="38">
        <f t="shared" si="7"/>
        <v>110.27258615676206</v>
      </c>
      <c r="U33" s="38">
        <f t="shared" si="10"/>
        <v>444.51528023877421</v>
      </c>
      <c r="V33" s="38">
        <f t="shared" si="8"/>
        <v>212.52071368269827</v>
      </c>
    </row>
    <row r="34" spans="1:22" x14ac:dyDescent="0.25">
      <c r="A34">
        <v>27</v>
      </c>
      <c r="B34">
        <f t="shared" si="3"/>
        <v>147.63314750067522</v>
      </c>
      <c r="C34">
        <f t="shared" si="0"/>
        <v>38.904292293429826</v>
      </c>
      <c r="D34">
        <v>27</v>
      </c>
      <c r="E34">
        <f t="shared" si="4"/>
        <v>202.7042837500839</v>
      </c>
      <c r="F34">
        <f t="shared" si="1"/>
        <v>186.30779328452138</v>
      </c>
      <c r="G34">
        <v>27</v>
      </c>
      <c r="H34">
        <f t="shared" si="5"/>
        <v>340.83772000067472</v>
      </c>
      <c r="I34">
        <f t="shared" si="6"/>
        <v>197.63620105532601</v>
      </c>
      <c r="K34" s="38">
        <f t="shared" si="9"/>
        <v>597.9362827858813</v>
      </c>
      <c r="L34" s="38">
        <f t="shared" si="7"/>
        <v>108.21817663069596</v>
      </c>
      <c r="U34" s="38">
        <f t="shared" si="10"/>
        <v>485.16009297401564</v>
      </c>
      <c r="V34" s="38">
        <f t="shared" si="8"/>
        <v>202.70134551879323</v>
      </c>
    </row>
    <row r="35" spans="1:22" x14ac:dyDescent="0.25">
      <c r="A35">
        <v>28</v>
      </c>
      <c r="B35">
        <f t="shared" si="3"/>
        <v>148.67142625066273</v>
      </c>
      <c r="C35">
        <f t="shared" si="0"/>
        <v>39.276590654533983</v>
      </c>
      <c r="D35">
        <v>28</v>
      </c>
      <c r="E35">
        <f t="shared" si="4"/>
        <v>205.86068312508328</v>
      </c>
      <c r="F35">
        <f t="shared" si="1"/>
        <v>189.14708440549316</v>
      </c>
      <c r="G35">
        <v>28</v>
      </c>
      <c r="H35">
        <f t="shared" si="5"/>
        <v>346.11224000066221</v>
      </c>
      <c r="I35">
        <f t="shared" si="6"/>
        <v>199.52749966055609</v>
      </c>
      <c r="K35" s="38">
        <f t="shared" si="9"/>
        <v>598.45162107222518</v>
      </c>
      <c r="L35" s="38">
        <f t="shared" si="7"/>
        <v>106.1215015995616</v>
      </c>
      <c r="U35" s="38">
        <f t="shared" si="10"/>
        <v>525.80490570925701</v>
      </c>
      <c r="V35" s="38">
        <f t="shared" si="8"/>
        <v>183.59361536145337</v>
      </c>
    </row>
    <row r="36" spans="1:22" x14ac:dyDescent="0.25">
      <c r="A36">
        <v>29</v>
      </c>
      <c r="B36">
        <f t="shared" si="3"/>
        <v>149.70970500065025</v>
      </c>
      <c r="C36">
        <f t="shared" si="0"/>
        <v>39.618192065131872</v>
      </c>
      <c r="D36">
        <v>29</v>
      </c>
      <c r="E36">
        <f t="shared" si="4"/>
        <v>209.01708250008267</v>
      </c>
      <c r="F36">
        <f t="shared" si="1"/>
        <v>191.89246865268206</v>
      </c>
      <c r="G36">
        <v>29</v>
      </c>
      <c r="H36">
        <f t="shared" si="5"/>
        <v>351.3867600006497</v>
      </c>
      <c r="I36">
        <f t="shared" si="6"/>
        <v>201.26285586651264</v>
      </c>
      <c r="K36" s="38">
        <f t="shared" si="9"/>
        <v>598.96695935856906</v>
      </c>
      <c r="L36" s="38">
        <f t="shared" si="7"/>
        <v>103.98000434275934</v>
      </c>
      <c r="U36" s="38">
        <f t="shared" si="10"/>
        <v>566.44971844449844</v>
      </c>
      <c r="V36" s="38">
        <f t="shared" si="8"/>
        <v>151.7280268219543</v>
      </c>
    </row>
    <row r="37" spans="1:22" x14ac:dyDescent="0.25">
      <c r="A37">
        <v>30</v>
      </c>
      <c r="B37">
        <f t="shared" si="3"/>
        <v>150.74798375063776</v>
      </c>
      <c r="C37">
        <f t="shared" si="0"/>
        <v>39.929884373113055</v>
      </c>
      <c r="D37">
        <v>30</v>
      </c>
      <c r="E37">
        <f t="shared" si="4"/>
        <v>212.17348187508205</v>
      </c>
      <c r="F37">
        <f t="shared" si="1"/>
        <v>194.5479215980304</v>
      </c>
      <c r="G37">
        <v>30</v>
      </c>
      <c r="H37">
        <f t="shared" si="5"/>
        <v>356.66128000063719</v>
      </c>
      <c r="I37">
        <f t="shared" si="6"/>
        <v>202.84627198900043</v>
      </c>
      <c r="K37" s="38">
        <f>S21</f>
        <v>599.48229764491248</v>
      </c>
      <c r="L37" s="38">
        <f t="shared" si="7"/>
        <v>101.79085596160591</v>
      </c>
      <c r="U37" s="38">
        <f>X21</f>
        <v>607.09453117973987</v>
      </c>
      <c r="V37" s="38">
        <f t="shared" si="8"/>
        <v>95.037734824186529</v>
      </c>
    </row>
    <row r="38" spans="1:22" x14ac:dyDescent="0.25">
      <c r="A38">
        <v>31</v>
      </c>
      <c r="B38">
        <f t="shared" si="3"/>
        <v>151.78626250062527</v>
      </c>
      <c r="C38">
        <f t="shared" si="0"/>
        <v>40.21236307487198</v>
      </c>
      <c r="D38">
        <v>31</v>
      </c>
      <c r="E38">
        <f t="shared" si="4"/>
        <v>215.32988125008143</v>
      </c>
      <c r="F38">
        <f t="shared" si="1"/>
        <v>197.11707779027472</v>
      </c>
      <c r="G38">
        <v>31</v>
      </c>
      <c r="H38">
        <f t="shared" si="5"/>
        <v>361.93580000062468</v>
      </c>
      <c r="I38">
        <f t="shared" si="6"/>
        <v>204.28128119254075</v>
      </c>
    </row>
    <row r="39" spans="1:22" x14ac:dyDescent="0.25">
      <c r="A39">
        <v>32</v>
      </c>
      <c r="B39">
        <f t="shared" si="3"/>
        <v>152.82454125061278</v>
      </c>
      <c r="C39">
        <f t="shared" si="0"/>
        <v>40.466239960677413</v>
      </c>
      <c r="D39">
        <v>32</v>
      </c>
      <c r="E39">
        <f t="shared" si="4"/>
        <v>218.48628062508081</v>
      </c>
      <c r="F39">
        <f t="shared" si="1"/>
        <v>199.60326951483546</v>
      </c>
      <c r="G39">
        <v>32</v>
      </c>
      <c r="H39">
        <f t="shared" si="5"/>
        <v>367.21032000061217</v>
      </c>
      <c r="I39">
        <f t="shared" si="6"/>
        <v>205.57099140938081</v>
      </c>
    </row>
    <row r="40" spans="1:22" x14ac:dyDescent="0.25">
      <c r="A40">
        <v>33</v>
      </c>
      <c r="B40">
        <f t="shared" si="3"/>
        <v>153.86282000060029</v>
      </c>
      <c r="C40">
        <f t="shared" si="0"/>
        <v>40.692050372518366</v>
      </c>
      <c r="D40">
        <v>33</v>
      </c>
      <c r="E40">
        <f t="shared" si="4"/>
        <v>221.64268000008019</v>
      </c>
      <c r="F40">
        <f t="shared" si="1"/>
        <v>202.00956000006011</v>
      </c>
      <c r="G40">
        <v>33</v>
      </c>
      <c r="H40">
        <f t="shared" si="5"/>
        <v>372.48484000059966</v>
      </c>
      <c r="I40">
        <f t="shared" si="6"/>
        <v>206.71812220979805</v>
      </c>
    </row>
    <row r="41" spans="1:22" x14ac:dyDescent="0.25">
      <c r="A41">
        <v>34</v>
      </c>
      <c r="B41">
        <f t="shared" si="3"/>
        <v>154.90109875058781</v>
      </c>
      <c r="C41">
        <f t="shared" si="0"/>
        <v>40.890259291898204</v>
      </c>
      <c r="D41">
        <v>34</v>
      </c>
      <c r="E41">
        <f t="shared" si="4"/>
        <v>224.79907937507957</v>
      </c>
      <c r="F41">
        <f t="shared" si="1"/>
        <v>204.33877201303412</v>
      </c>
      <c r="G41">
        <v>34</v>
      </c>
      <c r="H41">
        <f t="shared" si="5"/>
        <v>377.75936000058715</v>
      </c>
      <c r="I41">
        <f t="shared" si="6"/>
        <v>207.72503572846907</v>
      </c>
    </row>
    <row r="42" spans="1:22" x14ac:dyDescent="0.25">
      <c r="A42">
        <v>35</v>
      </c>
      <c r="B42">
        <f t="shared" si="3"/>
        <v>155.93937750057532</v>
      </c>
      <c r="C42">
        <f t="shared" si="0"/>
        <v>41.061266430450139</v>
      </c>
      <c r="D42">
        <v>35</v>
      </c>
      <c r="E42">
        <f t="shared" si="4"/>
        <v>227.95547875007895</v>
      </c>
      <c r="F42">
        <f t="shared" si="1"/>
        <v>206.59351260420203</v>
      </c>
      <c r="G42">
        <v>35</v>
      </c>
      <c r="H42">
        <f t="shared" si="5"/>
        <v>383.03388000057464</v>
      </c>
      <c r="I42">
        <f t="shared" si="6"/>
        <v>208.59376252510998</v>
      </c>
    </row>
    <row r="43" spans="1:22" x14ac:dyDescent="0.25">
      <c r="A43">
        <v>36</v>
      </c>
      <c r="B43">
        <f t="shared" si="3"/>
        <v>156.97765625056283</v>
      </c>
      <c r="C43">
        <f t="shared" si="0"/>
        <v>41.205410461015973</v>
      </c>
      <c r="D43">
        <v>36</v>
      </c>
      <c r="E43">
        <f t="shared" si="4"/>
        <v>231.11187812507833</v>
      </c>
      <c r="F43">
        <f t="shared" si="1"/>
        <v>208.77619461629587</v>
      </c>
      <c r="G43">
        <v>36</v>
      </c>
      <c r="H43">
        <f t="shared" si="5"/>
        <v>388.30840000056213</v>
      </c>
      <c r="I43">
        <f t="shared" si="6"/>
        <v>209.32602307861688</v>
      </c>
    </row>
    <row r="44" spans="1:22" x14ac:dyDescent="0.25">
      <c r="A44">
        <v>37</v>
      </c>
      <c r="B44">
        <f t="shared" si="3"/>
        <v>158.01593500055034</v>
      </c>
      <c r="C44">
        <f t="shared" si="0"/>
        <v>41.32297249864591</v>
      </c>
      <c r="D44">
        <v>37</v>
      </c>
      <c r="E44">
        <f t="shared" si="4"/>
        <v>234.26827750007772</v>
      </c>
      <c r="F44">
        <f t="shared" si="1"/>
        <v>210.88905545985861</v>
      </c>
      <c r="G44">
        <v>37</v>
      </c>
      <c r="H44">
        <f t="shared" si="5"/>
        <v>393.58292000054962</v>
      </c>
      <c r="I44">
        <f t="shared" si="6"/>
        <v>209.92324547075961</v>
      </c>
    </row>
    <row r="45" spans="1:22" x14ac:dyDescent="0.25">
      <c r="A45">
        <v>38</v>
      </c>
      <c r="B45">
        <f t="shared" si="3"/>
        <v>159.05421375053785</v>
      </c>
      <c r="C45">
        <f t="shared" si="0"/>
        <v>41.414178918113734</v>
      </c>
      <c r="D45">
        <v>38</v>
      </c>
      <c r="E45">
        <f t="shared" si="4"/>
        <v>237.4246768750771</v>
      </c>
      <c r="F45">
        <f t="shared" si="1"/>
        <v>212.93417356782399</v>
      </c>
      <c r="G45">
        <v>38</v>
      </c>
      <c r="H45">
        <f t="shared" si="5"/>
        <v>398.85744000053711</v>
      </c>
      <c r="I45">
        <f t="shared" si="6"/>
        <v>210.38657969933203</v>
      </c>
    </row>
    <row r="46" spans="1:22" x14ac:dyDescent="0.25">
      <c r="A46">
        <v>39</v>
      </c>
      <c r="B46">
        <f t="shared" si="3"/>
        <v>160.09249250052537</v>
      </c>
      <c r="C46">
        <f t="shared" si="0"/>
        <v>41.479203575694115</v>
      </c>
      <c r="D46">
        <v>39</v>
      </c>
      <c r="E46">
        <f t="shared" si="4"/>
        <v>240.58107625007648</v>
      </c>
      <c r="F46">
        <f t="shared" si="1"/>
        <v>214.91348286983782</v>
      </c>
      <c r="G46">
        <v>39</v>
      </c>
      <c r="H46">
        <f t="shared" si="5"/>
        <v>404.1319600005246</v>
      </c>
      <c r="I46">
        <f t="shared" si="6"/>
        <v>210.71690896491782</v>
      </c>
    </row>
    <row r="47" spans="1:22" x14ac:dyDescent="0.25">
      <c r="A47">
        <v>40</v>
      </c>
      <c r="B47">
        <f t="shared" si="3"/>
        <v>161.13077125051288</v>
      </c>
      <c r="C47">
        <f t="shared" si="0"/>
        <v>41.518169487115678</v>
      </c>
      <c r="D47">
        <v>40</v>
      </c>
      <c r="E47">
        <f t="shared" si="4"/>
        <v>243.73747562507586</v>
      </c>
      <c r="F47">
        <f t="shared" si="1"/>
        <v>216.82878556927574</v>
      </c>
      <c r="G47">
        <v>40</v>
      </c>
      <c r="H47">
        <f t="shared" si="5"/>
        <v>409.40648000051209</v>
      </c>
      <c r="I47">
        <f t="shared" si="6"/>
        <v>210.91485819499536</v>
      </c>
    </row>
    <row r="48" spans="1:22" x14ac:dyDescent="0.25">
      <c r="A48">
        <v>41</v>
      </c>
      <c r="B48">
        <f t="shared" si="3"/>
        <v>162.16905000050039</v>
      </c>
      <c r="C48">
        <f t="shared" si="0"/>
        <v>41.531149999999997</v>
      </c>
      <c r="D48">
        <v>41</v>
      </c>
      <c r="E48">
        <f t="shared" si="4"/>
        <v>246.89387500007524</v>
      </c>
      <c r="F48">
        <f t="shared" si="1"/>
        <v>218.6817634591894</v>
      </c>
      <c r="G48">
        <v>41</v>
      </c>
      <c r="H48">
        <f t="shared" si="5"/>
        <v>414.68100000049958</v>
      </c>
      <c r="I48">
        <f t="shared" si="6"/>
        <v>210.98079999999999</v>
      </c>
    </row>
    <row r="49" spans="1:9" x14ac:dyDescent="0.25">
      <c r="A49">
        <v>42</v>
      </c>
      <c r="B49">
        <f t="shared" si="3"/>
        <v>163.2073287504879</v>
      </c>
      <c r="C49">
        <f t="shared" si="0"/>
        <v>41.518169487090645</v>
      </c>
      <c r="D49">
        <v>42</v>
      </c>
      <c r="E49">
        <f t="shared" si="4"/>
        <v>250.05027437507462</v>
      </c>
      <c r="F49">
        <f t="shared" si="1"/>
        <v>220.47398797537491</v>
      </c>
      <c r="G49">
        <v>42</v>
      </c>
      <c r="H49">
        <f t="shared" si="5"/>
        <v>419.95552000048707</v>
      </c>
      <c r="I49">
        <f t="shared" si="6"/>
        <v>210.91485819497038</v>
      </c>
    </row>
    <row r="50" spans="1:9" x14ac:dyDescent="0.25">
      <c r="A50">
        <v>43</v>
      </c>
      <c r="B50">
        <f t="shared" si="3"/>
        <v>164.24560750047542</v>
      </c>
      <c r="C50">
        <f t="shared" si="0"/>
        <v>41.479203575644014</v>
      </c>
      <c r="D50">
        <v>43</v>
      </c>
      <c r="E50">
        <f t="shared" si="4"/>
        <v>253.206673750074</v>
      </c>
      <c r="F50">
        <f t="shared" si="1"/>
        <v>222.20692915361951</v>
      </c>
      <c r="G50">
        <v>43</v>
      </c>
      <c r="H50">
        <f t="shared" si="5"/>
        <v>425.23004000047456</v>
      </c>
      <c r="I50">
        <f t="shared" si="6"/>
        <v>210.7169089648678</v>
      </c>
    </row>
    <row r="51" spans="1:9" x14ac:dyDescent="0.25">
      <c r="A51">
        <v>44</v>
      </c>
      <c r="B51">
        <f t="shared" si="3"/>
        <v>165.28388625046293</v>
      </c>
      <c r="C51">
        <f t="shared" si="0"/>
        <v>41.414178918038466</v>
      </c>
      <c r="D51">
        <v>44</v>
      </c>
      <c r="E51">
        <f t="shared" si="4"/>
        <v>256.36307312507336</v>
      </c>
      <c r="F51">
        <f t="shared" si="1"/>
        <v>223.88196363255477</v>
      </c>
      <c r="G51">
        <v>44</v>
      </c>
      <c r="H51">
        <f t="shared" si="5"/>
        <v>430.50456000046205</v>
      </c>
      <c r="I51">
        <f t="shared" si="6"/>
        <v>210.38657969925688</v>
      </c>
    </row>
    <row r="52" spans="1:9" x14ac:dyDescent="0.25">
      <c r="A52">
        <v>45</v>
      </c>
      <c r="B52">
        <f t="shared" si="3"/>
        <v>166.32216500045044</v>
      </c>
      <c r="C52">
        <f t="shared" si="0"/>
        <v>41.322972498545326</v>
      </c>
      <c r="D52">
        <v>45</v>
      </c>
      <c r="E52">
        <f t="shared" si="4"/>
        <v>259.51947250007271</v>
      </c>
      <c r="F52">
        <f t="shared" si="1"/>
        <v>225.50038182235193</v>
      </c>
      <c r="G52">
        <v>45</v>
      </c>
      <c r="H52">
        <f t="shared" si="5"/>
        <v>435.77908000044954</v>
      </c>
      <c r="I52">
        <f t="shared" si="6"/>
        <v>209.92324547065917</v>
      </c>
    </row>
    <row r="53" spans="1:9" x14ac:dyDescent="0.25">
      <c r="A53">
        <v>46</v>
      </c>
      <c r="B53">
        <f t="shared" si="3"/>
        <v>167.36044375043795</v>
      </c>
      <c r="C53">
        <f t="shared" si="0"/>
        <v>41.205410460889887</v>
      </c>
      <c r="D53">
        <v>46</v>
      </c>
      <c r="E53">
        <f t="shared" si="4"/>
        <v>262.67587187507206</v>
      </c>
      <c r="F53">
        <f t="shared" si="1"/>
        <v>227.06339434187853</v>
      </c>
      <c r="G53">
        <v>46</v>
      </c>
      <c r="H53">
        <f t="shared" si="5"/>
        <v>441.05360000043703</v>
      </c>
      <c r="I53">
        <f t="shared" si="6"/>
        <v>209.326023078491</v>
      </c>
    </row>
    <row r="54" spans="1:9" x14ac:dyDescent="0.25">
      <c r="A54">
        <v>47</v>
      </c>
      <c r="B54">
        <f t="shared" si="3"/>
        <v>168.39872250042546</v>
      </c>
      <c r="C54">
        <f t="shared" si="0"/>
        <v>41.061266430298303</v>
      </c>
      <c r="D54">
        <v>47</v>
      </c>
      <c r="E54">
        <f t="shared" si="4"/>
        <v>265.83227125007141</v>
      </c>
      <c r="F54">
        <f t="shared" si="1"/>
        <v>228.57213781223501</v>
      </c>
      <c r="G54">
        <v>47</v>
      </c>
      <c r="H54">
        <f t="shared" si="5"/>
        <v>446.32812000042452</v>
      </c>
      <c r="I54">
        <f t="shared" si="6"/>
        <v>208.59376252495838</v>
      </c>
    </row>
    <row r="55" spans="1:9" x14ac:dyDescent="0.25">
      <c r="A55">
        <v>48</v>
      </c>
      <c r="B55">
        <f t="shared" si="3"/>
        <v>169.43700125041298</v>
      </c>
      <c r="C55">
        <f t="shared" si="0"/>
        <v>40.890259291720319</v>
      </c>
      <c r="D55">
        <v>48</v>
      </c>
      <c r="E55">
        <f t="shared" si="4"/>
        <v>268.98867062507077</v>
      </c>
      <c r="F55">
        <f t="shared" si="1"/>
        <v>230.02768008225945</v>
      </c>
      <c r="G55">
        <v>48</v>
      </c>
      <c r="H55">
        <f t="shared" si="5"/>
        <v>451.60264000041201</v>
      </c>
      <c r="I55">
        <f t="shared" si="6"/>
        <v>207.72503572829149</v>
      </c>
    </row>
    <row r="56" spans="1:9" x14ac:dyDescent="0.25">
      <c r="A56">
        <v>49</v>
      </c>
      <c r="B56">
        <f t="shared" si="3"/>
        <v>170.47528000040049</v>
      </c>
      <c r="C56">
        <f t="shared" si="0"/>
        <v>40.692050372314078</v>
      </c>
      <c r="D56">
        <v>49</v>
      </c>
      <c r="E56">
        <f t="shared" si="4"/>
        <v>272.14507000007012</v>
      </c>
      <c r="F56">
        <f t="shared" si="1"/>
        <v>231.43102495121144</v>
      </c>
      <c r="G56">
        <v>49</v>
      </c>
      <c r="H56">
        <f t="shared" si="5"/>
        <v>456.8771600003995</v>
      </c>
      <c r="I56">
        <f t="shared" si="6"/>
        <v>206.7181222095941</v>
      </c>
    </row>
    <row r="57" spans="1:9" x14ac:dyDescent="0.25">
      <c r="A57">
        <v>50</v>
      </c>
      <c r="B57">
        <f t="shared" si="3"/>
        <v>171.513558750388</v>
      </c>
      <c r="C57">
        <f t="shared" si="0"/>
        <v>40.466239960446309</v>
      </c>
      <c r="D57">
        <v>50</v>
      </c>
      <c r="E57">
        <f t="shared" si="4"/>
        <v>275.30146937506947</v>
      </c>
      <c r="F57">
        <f t="shared" si="1"/>
        <v>232.78311644507468</v>
      </c>
      <c r="G57">
        <v>50</v>
      </c>
      <c r="H57">
        <f t="shared" si="5"/>
        <v>462.15168000038699</v>
      </c>
      <c r="I57">
        <f t="shared" si="6"/>
        <v>205.57099140915008</v>
      </c>
    </row>
    <row r="58" spans="1:9" x14ac:dyDescent="0.25">
      <c r="A58">
        <v>51</v>
      </c>
      <c r="B58">
        <f t="shared" si="3"/>
        <v>172.55183750037551</v>
      </c>
      <c r="C58">
        <f t="shared" si="0"/>
        <v>40.212363074613577</v>
      </c>
      <c r="D58">
        <v>51</v>
      </c>
      <c r="E58">
        <f t="shared" si="4"/>
        <v>278.45786875006883</v>
      </c>
      <c r="F58">
        <f t="shared" si="1"/>
        <v>234.08484269547478</v>
      </c>
      <c r="G58">
        <v>51</v>
      </c>
      <c r="H58">
        <f t="shared" si="5"/>
        <v>467.42620000037448</v>
      </c>
      <c r="I58">
        <f t="shared" si="6"/>
        <v>204.28128119228273</v>
      </c>
    </row>
    <row r="59" spans="1:9" x14ac:dyDescent="0.25">
      <c r="A59">
        <v>52</v>
      </c>
      <c r="B59">
        <f t="shared" si="3"/>
        <v>173.59011625036302</v>
      </c>
      <c r="C59">
        <f t="shared" si="0"/>
        <v>39.929884372826805</v>
      </c>
      <c r="D59">
        <v>52</v>
      </c>
      <c r="E59">
        <f t="shared" si="4"/>
        <v>281.61426812506818</v>
      </c>
      <c r="F59">
        <f t="shared" si="1"/>
        <v>235.3370394638722</v>
      </c>
      <c r="G59">
        <v>52</v>
      </c>
      <c r="H59">
        <f t="shared" si="5"/>
        <v>472.70072000036197</v>
      </c>
      <c r="I59">
        <f t="shared" si="6"/>
        <v>202.84627198871462</v>
      </c>
    </row>
    <row r="60" spans="1:9" x14ac:dyDescent="0.25">
      <c r="A60">
        <v>53</v>
      </c>
      <c r="B60">
        <f t="shared" si="3"/>
        <v>174.62839500035054</v>
      </c>
      <c r="C60">
        <f t="shared" si="0"/>
        <v>39.618192064817137</v>
      </c>
      <c r="D60">
        <v>53</v>
      </c>
      <c r="E60">
        <f t="shared" si="4"/>
        <v>284.77066750006753</v>
      </c>
      <c r="F60">
        <f t="shared" si="1"/>
        <v>236.54049334827667</v>
      </c>
      <c r="G60">
        <v>53</v>
      </c>
      <c r="H60">
        <f t="shared" si="5"/>
        <v>477.97524000034946</v>
      </c>
      <c r="I60">
        <f t="shared" si="6"/>
        <v>201.26285586619841</v>
      </c>
    </row>
    <row r="61" spans="1:9" x14ac:dyDescent="0.25">
      <c r="A61">
        <v>54</v>
      </c>
      <c r="B61">
        <f t="shared" si="3"/>
        <v>175.66667375033805</v>
      </c>
      <c r="C61">
        <f t="shared" si="0"/>
        <v>39.276590654190059</v>
      </c>
      <c r="D61">
        <v>54</v>
      </c>
      <c r="E61">
        <f t="shared" si="4"/>
        <v>287.92706687506688</v>
      </c>
      <c r="F61">
        <f t="shared" si="1"/>
        <v>237.69594470508559</v>
      </c>
      <c r="G61">
        <v>54</v>
      </c>
      <c r="H61">
        <f t="shared" si="5"/>
        <v>483.24976000033695</v>
      </c>
      <c r="I61">
        <f t="shared" si="6"/>
        <v>199.52749966021273</v>
      </c>
    </row>
    <row r="62" spans="1:9" x14ac:dyDescent="0.25">
      <c r="A62">
        <v>55</v>
      </c>
      <c r="B62">
        <f t="shared" si="3"/>
        <v>176.70495250032556</v>
      </c>
      <c r="C62">
        <f t="shared" si="0"/>
        <v>38.904292293055903</v>
      </c>
      <c r="D62">
        <v>55</v>
      </c>
      <c r="E62">
        <f t="shared" si="4"/>
        <v>291.08346625006624</v>
      </c>
      <c r="F62">
        <f t="shared" si="1"/>
        <v>238.80409031465751</v>
      </c>
      <c r="G62">
        <v>55</v>
      </c>
      <c r="H62">
        <f t="shared" si="5"/>
        <v>488.52428000032444</v>
      </c>
      <c r="I62">
        <f t="shared" si="6"/>
        <v>197.63620105495269</v>
      </c>
    </row>
    <row r="63" spans="1:9" x14ac:dyDescent="0.25">
      <c r="A63">
        <v>56</v>
      </c>
      <c r="B63">
        <f t="shared" si="3"/>
        <v>177.74323125031307</v>
      </c>
      <c r="C63">
        <f t="shared" si="0"/>
        <v>38.500406474541229</v>
      </c>
      <c r="D63">
        <v>56</v>
      </c>
      <c r="E63">
        <f t="shared" si="4"/>
        <v>294.23986562506559</v>
      </c>
      <c r="F63">
        <f t="shared" si="1"/>
        <v>239.86558581578578</v>
      </c>
      <c r="G63">
        <v>56</v>
      </c>
      <c r="H63">
        <f t="shared" si="5"/>
        <v>493.79880000031193</v>
      </c>
      <c r="I63">
        <f t="shared" si="6"/>
        <v>195.58443622065289</v>
      </c>
    </row>
    <row r="64" spans="1:9" x14ac:dyDescent="0.25">
      <c r="A64">
        <v>57</v>
      </c>
      <c r="B64">
        <f t="shared" si="3"/>
        <v>178.78151000030059</v>
      </c>
      <c r="C64">
        <f t="shared" si="0"/>
        <v>38.063927714581858</v>
      </c>
      <c r="D64">
        <v>57</v>
      </c>
      <c r="E64">
        <f t="shared" si="4"/>
        <v>297.39626500006494</v>
      </c>
      <c r="F64">
        <f t="shared" si="1"/>
        <v>240.88104793125612</v>
      </c>
      <c r="G64">
        <v>57</v>
      </c>
      <c r="H64">
        <f t="shared" si="5"/>
        <v>499.07332000029942</v>
      </c>
      <c r="I64">
        <f t="shared" si="6"/>
        <v>193.36709723633712</v>
      </c>
    </row>
    <row r="65" spans="1:9" x14ac:dyDescent="0.25">
      <c r="A65">
        <v>58</v>
      </c>
      <c r="B65">
        <f t="shared" si="3"/>
        <v>179.8197887502881</v>
      </c>
      <c r="C65">
        <f t="shared" si="0"/>
        <v>37.593720777432736</v>
      </c>
      <c r="D65">
        <v>58</v>
      </c>
      <c r="E65">
        <f t="shared" si="4"/>
        <v>300.5526643750643</v>
      </c>
      <c r="F65">
        <f t="shared" si="1"/>
        <v>241.85105650408295</v>
      </c>
      <c r="G65">
        <v>58</v>
      </c>
      <c r="H65">
        <f t="shared" si="5"/>
        <v>504.34784000028691</v>
      </c>
      <c r="I65">
        <f t="shared" si="6"/>
        <v>190.97841703449882</v>
      </c>
    </row>
    <row r="66" spans="1:9" x14ac:dyDescent="0.25">
      <c r="A66">
        <v>59</v>
      </c>
      <c r="B66">
        <f t="shared" si="3"/>
        <v>180.85806750027561</v>
      </c>
      <c r="C66">
        <f t="shared" si="0"/>
        <v>37.088502870793953</v>
      </c>
      <c r="D66">
        <v>59</v>
      </c>
      <c r="E66">
        <f t="shared" si="4"/>
        <v>303.70906375006365</v>
      </c>
      <c r="F66">
        <f t="shared" si="1"/>
        <v>242.77615636176699</v>
      </c>
      <c r="G66">
        <v>59</v>
      </c>
      <c r="H66">
        <f t="shared" si="5"/>
        <v>509.6223600002744</v>
      </c>
      <c r="I66">
        <f t="shared" si="6"/>
        <v>188.41187895124418</v>
      </c>
    </row>
    <row r="67" spans="1:9" x14ac:dyDescent="0.25">
      <c r="A67">
        <v>60</v>
      </c>
      <c r="B67">
        <f t="shared" si="3"/>
        <v>181.89634625026312</v>
      </c>
      <c r="C67">
        <f t="shared" si="0"/>
        <v>36.546822063988742</v>
      </c>
      <c r="D67">
        <v>60</v>
      </c>
      <c r="E67">
        <f t="shared" si="4"/>
        <v>306.865463125063</v>
      </c>
      <c r="F67">
        <f t="shared" si="1"/>
        <v>243.65685902394821</v>
      </c>
      <c r="G67">
        <v>60</v>
      </c>
      <c r="H67">
        <f t="shared" si="5"/>
        <v>514.89688000026194</v>
      </c>
      <c r="I67">
        <f t="shared" si="6"/>
        <v>185.66010708930742</v>
      </c>
    </row>
    <row r="68" spans="1:9" x14ac:dyDescent="0.25">
      <c r="A68">
        <v>61</v>
      </c>
      <c r="B68">
        <f t="shared" si="3"/>
        <v>182.93462500025063</v>
      </c>
      <c r="C68">
        <f t="shared" si="0"/>
        <v>35.96703094823738</v>
      </c>
      <c r="D68">
        <v>61</v>
      </c>
      <c r="E68">
        <f t="shared" si="4"/>
        <v>310.02186250006235</v>
      </c>
      <c r="F68">
        <f t="shared" si="1"/>
        <v>244.49364426710608</v>
      </c>
      <c r="G68">
        <v>61</v>
      </c>
      <c r="H68">
        <f t="shared" si="5"/>
        <v>520.17140000024949</v>
      </c>
      <c r="I68">
        <f t="shared" si="6"/>
        <v>182.71473251061983</v>
      </c>
    </row>
    <row r="69" spans="1:9" x14ac:dyDescent="0.25">
      <c r="A69">
        <v>62</v>
      </c>
      <c r="B69">
        <f t="shared" si="3"/>
        <v>183.97290375023815</v>
      </c>
      <c r="C69">
        <f t="shared" si="0"/>
        <v>35.347254235099022</v>
      </c>
      <c r="D69">
        <v>62</v>
      </c>
      <c r="E69">
        <f t="shared" si="4"/>
        <v>313.17826187506171</v>
      </c>
      <c r="F69">
        <f t="shared" si="1"/>
        <v>245.28696155844739</v>
      </c>
      <c r="G69">
        <v>62</v>
      </c>
      <c r="H69">
        <f t="shared" si="5"/>
        <v>525.44592000023704</v>
      </c>
      <c r="I69">
        <f t="shared" si="6"/>
        <v>179.56622863439853</v>
      </c>
    </row>
    <row r="70" spans="1:9" x14ac:dyDescent="0.25">
      <c r="A70">
        <v>63</v>
      </c>
      <c r="B70">
        <f t="shared" si="3"/>
        <v>185.01118250022566</v>
      </c>
      <c r="C70">
        <f t="shared" si="0"/>
        <v>34.685348537453599</v>
      </c>
      <c r="D70">
        <v>63</v>
      </c>
      <c r="E70">
        <f t="shared" si="4"/>
        <v>316.33466125006106</v>
      </c>
      <c r="F70">
        <f t="shared" si="1"/>
        <v>246.03723136978942</v>
      </c>
      <c r="G70">
        <v>63</v>
      </c>
      <c r="H70">
        <f t="shared" si="5"/>
        <v>530.72044000022458</v>
      </c>
      <c r="I70">
        <f t="shared" si="6"/>
        <v>176.20370692205734</v>
      </c>
    </row>
    <row r="71" spans="1:9" x14ac:dyDescent="0.25">
      <c r="A71">
        <v>64</v>
      </c>
      <c r="B71">
        <f t="shared" si="3"/>
        <v>186.04946125021317</v>
      </c>
      <c r="C71">
        <f t="shared" si="0"/>
        <v>33.978851935331654</v>
      </c>
      <c r="D71">
        <v>64</v>
      </c>
      <c r="E71">
        <f t="shared" si="4"/>
        <v>319.49106062506041</v>
      </c>
      <c r="F71">
        <f t="shared" si="1"/>
        <v>246.74484638107108</v>
      </c>
      <c r="G71">
        <v>64</v>
      </c>
      <c r="H71">
        <f t="shared" si="5"/>
        <v>535.99496000021213</v>
      </c>
      <c r="I71">
        <f t="shared" si="6"/>
        <v>172.614660668516</v>
      </c>
    </row>
    <row r="72" spans="1:9" x14ac:dyDescent="0.25">
      <c r="A72">
        <v>65</v>
      </c>
      <c r="B72">
        <f t="shared" si="3"/>
        <v>187.08774000020068</v>
      </c>
      <c r="C72">
        <f t="shared" si="0"/>
        <v>33.224919999849483</v>
      </c>
      <c r="D72">
        <v>65</v>
      </c>
      <c r="E72">
        <f t="shared" si="4"/>
        <v>322.64746000005977</v>
      </c>
      <c r="F72">
        <f t="shared" si="1"/>
        <v>247.41017258208367</v>
      </c>
      <c r="G72">
        <v>65</v>
      </c>
      <c r="H72">
        <f t="shared" si="5"/>
        <v>541.26948000019968</v>
      </c>
      <c r="I72">
        <f t="shared" si="6"/>
        <v>168.78463999985024</v>
      </c>
    </row>
    <row r="73" spans="1:9" x14ac:dyDescent="0.25">
      <c r="A73">
        <v>66</v>
      </c>
      <c r="B73">
        <f t="shared" si="3"/>
        <v>188.12601875018819</v>
      </c>
      <c r="C73">
        <f t="shared" ref="C73" si="11">($H$3^2-(B73-$E$3)^2)^0.5</f>
        <v>32.420243577497274</v>
      </c>
      <c r="D73">
        <v>66</v>
      </c>
      <c r="E73">
        <f t="shared" si="4"/>
        <v>325.80385937505912</v>
      </c>
      <c r="F73">
        <f t="shared" ref="F73:F136" si="12">($I$3^2-(E73-$F$3)^2)^0.5</f>
        <v>248.03355028008912</v>
      </c>
      <c r="G73">
        <v>66</v>
      </c>
      <c r="H73">
        <f t="shared" si="5"/>
        <v>546.54400000018722</v>
      </c>
      <c r="I73">
        <f t="shared" si="6"/>
        <v>164.69683421241169</v>
      </c>
    </row>
    <row r="74" spans="1:9" x14ac:dyDescent="0.25">
      <c r="A74">
        <v>67</v>
      </c>
      <c r="B74">
        <f t="shared" ref="B74:B86" si="13">($B$87-$B$8)/80+B73</f>
        <v>189.16429750017571</v>
      </c>
      <c r="C74">
        <f t="shared" si="0"/>
        <v>31.560941569078018</v>
      </c>
      <c r="D74">
        <v>67</v>
      </c>
      <c r="E74">
        <f t="shared" ref="E74:E137" si="14">($E$167-$E$8)/160+E73</f>
        <v>328.96025875005847</v>
      </c>
      <c r="F74">
        <f t="shared" si="12"/>
        <v>248.61529502016882</v>
      </c>
      <c r="G74">
        <v>67</v>
      </c>
      <c r="H74">
        <f t="shared" ref="H74:H86" si="15">($H$87-$H$8)/80+H73</f>
        <v>551.81852000017477</v>
      </c>
      <c r="I74">
        <f t="shared" ref="I74:I87" si="16">($J$3^2-(H74-$G$3)^2)^0.5</f>
        <v>160.33152708323357</v>
      </c>
    </row>
    <row r="75" spans="1:9" x14ac:dyDescent="0.25">
      <c r="A75">
        <v>68</v>
      </c>
      <c r="B75">
        <f t="shared" si="13"/>
        <v>190.20257625016322</v>
      </c>
      <c r="C75">
        <f t="shared" ref="C75:C87" si="17">($H$3^2-(B75-$E$3)^2)^0.5</f>
        <v>30.642418741083567</v>
      </c>
      <c r="D75">
        <v>68</v>
      </c>
      <c r="E75">
        <f t="shared" si="14"/>
        <v>332.11665812505782</v>
      </c>
      <c r="F75">
        <f t="shared" si="12"/>
        <v>249.15569842441226</v>
      </c>
      <c r="G75">
        <v>68</v>
      </c>
      <c r="H75">
        <f t="shared" si="15"/>
        <v>557.09304000016232</v>
      </c>
      <c r="I75">
        <f t="shared" si="16"/>
        <v>155.66537454306325</v>
      </c>
    </row>
    <row r="76" spans="1:9" x14ac:dyDescent="0.25">
      <c r="A76">
        <v>69</v>
      </c>
      <c r="B76">
        <f t="shared" si="13"/>
        <v>191.24085500015073</v>
      </c>
      <c r="C76">
        <f t="shared" si="17"/>
        <v>29.659173527859984</v>
      </c>
      <c r="D76">
        <v>69</v>
      </c>
      <c r="E76">
        <f t="shared" si="14"/>
        <v>335.27305750005718</v>
      </c>
      <c r="F76">
        <f t="shared" si="12"/>
        <v>249.6550289553943</v>
      </c>
      <c r="G76">
        <v>69</v>
      </c>
      <c r="H76">
        <f t="shared" si="15"/>
        <v>562.36756000014987</v>
      </c>
      <c r="I76">
        <f t="shared" si="16"/>
        <v>150.67042829952442</v>
      </c>
    </row>
    <row r="77" spans="1:9" x14ac:dyDescent="0.25">
      <c r="A77">
        <v>70</v>
      </c>
      <c r="B77">
        <f t="shared" si="13"/>
        <v>192.27913375013824</v>
      </c>
      <c r="C77">
        <f t="shared" si="17"/>
        <v>28.604532453479475</v>
      </c>
      <c r="D77">
        <v>70</v>
      </c>
      <c r="E77">
        <f t="shared" si="14"/>
        <v>338.42945687505653</v>
      </c>
      <c r="F77">
        <f t="shared" si="12"/>
        <v>250.11353260879721</v>
      </c>
      <c r="G77">
        <v>70</v>
      </c>
      <c r="H77">
        <f t="shared" si="15"/>
        <v>567.64208000013741</v>
      </c>
      <c r="I77">
        <f t="shared" si="16"/>
        <v>145.31278668386881</v>
      </c>
    </row>
    <row r="78" spans="1:9" x14ac:dyDescent="0.25">
      <c r="A78">
        <v>71</v>
      </c>
      <c r="B78">
        <f t="shared" si="13"/>
        <v>193.31741250012576</v>
      </c>
      <c r="C78">
        <f t="shared" si="17"/>
        <v>27.470273640487441</v>
      </c>
      <c r="D78">
        <v>71</v>
      </c>
      <c r="E78">
        <f t="shared" si="14"/>
        <v>341.58585625005588</v>
      </c>
      <c r="F78">
        <f t="shared" si="12"/>
        <v>250.53143353949815</v>
      </c>
      <c r="G78">
        <v>71</v>
      </c>
      <c r="H78">
        <f t="shared" si="15"/>
        <v>572.91660000012496</v>
      </c>
      <c r="I78">
        <f t="shared" si="16"/>
        <v>139.55068205222233</v>
      </c>
    </row>
    <row r="79" spans="1:9" x14ac:dyDescent="0.25">
      <c r="A79">
        <v>72</v>
      </c>
      <c r="B79">
        <f t="shared" si="13"/>
        <v>194.35569125011327</v>
      </c>
      <c r="C79">
        <f t="shared" si="17"/>
        <v>26.246076761280086</v>
      </c>
      <c r="D79">
        <v>72</v>
      </c>
      <c r="E79">
        <f t="shared" si="14"/>
        <v>344.74225562505524</v>
      </c>
      <c r="F79">
        <f t="shared" si="12"/>
        <v>250.90893462495728</v>
      </c>
      <c r="G79">
        <v>72</v>
      </c>
      <c r="H79">
        <f t="shared" si="15"/>
        <v>578.19112000011251</v>
      </c>
      <c r="I79">
        <f t="shared" si="16"/>
        <v>133.33168650470449</v>
      </c>
    </row>
    <row r="80" spans="1:9" x14ac:dyDescent="0.25">
      <c r="A80">
        <v>73</v>
      </c>
      <c r="B80">
        <f t="shared" si="13"/>
        <v>195.39397000010078</v>
      </c>
      <c r="C80">
        <f t="shared" si="17"/>
        <v>24.918689999865617</v>
      </c>
      <c r="D80">
        <v>73</v>
      </c>
      <c r="E80">
        <f t="shared" si="14"/>
        <v>347.89865500005459</v>
      </c>
      <c r="F80">
        <f t="shared" si="12"/>
        <v>251.24621796930043</v>
      </c>
      <c r="G80">
        <v>73</v>
      </c>
      <c r="H80">
        <f t="shared" si="15"/>
        <v>583.46564000010005</v>
      </c>
      <c r="I80">
        <f t="shared" si="16"/>
        <v>126.58847999986656</v>
      </c>
    </row>
    <row r="81" spans="1:9" x14ac:dyDescent="0.25">
      <c r="A81">
        <v>74</v>
      </c>
      <c r="B81">
        <f t="shared" si="13"/>
        <v>196.43224875008829</v>
      </c>
      <c r="C81">
        <f t="shared" si="17"/>
        <v>23.470612086915153</v>
      </c>
      <c r="D81">
        <v>74</v>
      </c>
      <c r="E81">
        <f t="shared" si="14"/>
        <v>351.05505437505394</v>
      </c>
      <c r="F81">
        <f t="shared" si="12"/>
        <v>251.54344535108513</v>
      </c>
      <c r="G81">
        <v>74</v>
      </c>
      <c r="H81">
        <f t="shared" si="15"/>
        <v>588.7401600000876</v>
      </c>
      <c r="I81">
        <f t="shared" si="16"/>
        <v>119.23215501157352</v>
      </c>
    </row>
    <row r="82" spans="1:9" x14ac:dyDescent="0.25">
      <c r="A82">
        <v>75</v>
      </c>
      <c r="B82">
        <f t="shared" si="13"/>
        <v>197.4705275000758</v>
      </c>
      <c r="C82">
        <f t="shared" si="17"/>
        <v>21.877890817767177</v>
      </c>
      <c r="D82">
        <v>75</v>
      </c>
      <c r="E82">
        <f t="shared" si="14"/>
        <v>354.21145375005329</v>
      </c>
      <c r="F82">
        <f t="shared" si="12"/>
        <v>251.80075861736893</v>
      </c>
      <c r="G82">
        <v>75</v>
      </c>
      <c r="H82">
        <f t="shared" si="15"/>
        <v>594.01468000007515</v>
      </c>
      <c r="I82">
        <f t="shared" si="16"/>
        <v>111.14103286487237</v>
      </c>
    </row>
    <row r="83" spans="1:9" x14ac:dyDescent="0.25">
      <c r="A83">
        <v>76</v>
      </c>
      <c r="B83">
        <f t="shared" si="13"/>
        <v>198.50880625006332</v>
      </c>
      <c r="C83">
        <f t="shared" si="17"/>
        <v>20.106181537240825</v>
      </c>
      <c r="D83">
        <v>76</v>
      </c>
      <c r="E83">
        <f t="shared" si="14"/>
        <v>357.36785312505265</v>
      </c>
      <c r="F83">
        <f t="shared" si="12"/>
        <v>252.01828002635372</v>
      </c>
      <c r="G83">
        <v>76</v>
      </c>
      <c r="H83">
        <f t="shared" si="15"/>
        <v>599.28920000006269</v>
      </c>
      <c r="I83">
        <f t="shared" si="16"/>
        <v>102.14064059607638</v>
      </c>
    </row>
    <row r="84" spans="1:9" x14ac:dyDescent="0.25">
      <c r="A84">
        <v>77</v>
      </c>
      <c r="B84">
        <f t="shared" si="13"/>
        <v>199.54708500005083</v>
      </c>
      <c r="C84">
        <f t="shared" si="17"/>
        <v>18.103008585797969</v>
      </c>
      <c r="D84">
        <v>77</v>
      </c>
      <c r="E84">
        <f t="shared" si="14"/>
        <v>360.524252500052</v>
      </c>
      <c r="F84">
        <f t="shared" si="12"/>
        <v>252.19611254056198</v>
      </c>
      <c r="G84">
        <v>77</v>
      </c>
      <c r="H84">
        <f t="shared" si="15"/>
        <v>604.56372000005024</v>
      </c>
      <c r="I84">
        <f t="shared" si="16"/>
        <v>91.964398622632842</v>
      </c>
    </row>
    <row r="85" spans="1:9" x14ac:dyDescent="0.25">
      <c r="A85">
        <v>78</v>
      </c>
      <c r="B85">
        <f t="shared" si="13"/>
        <v>200.58536375003834</v>
      </c>
      <c r="C85">
        <f t="shared" si="17"/>
        <v>15.780470784520805</v>
      </c>
      <c r="D85">
        <v>78</v>
      </c>
      <c r="E85">
        <f t="shared" si="14"/>
        <v>363.68065187505135</v>
      </c>
      <c r="F85">
        <f t="shared" si="12"/>
        <v>252.33434007220055</v>
      </c>
      <c r="G85">
        <v>78</v>
      </c>
      <c r="H85">
        <f t="shared" si="15"/>
        <v>609.83824000003779</v>
      </c>
      <c r="I85">
        <f t="shared" si="16"/>
        <v>80.165763541599475</v>
      </c>
    </row>
    <row r="86" spans="1:9" x14ac:dyDescent="0.25">
      <c r="A86">
        <v>79</v>
      </c>
      <c r="B86">
        <f t="shared" si="13"/>
        <v>201.62364250002585</v>
      </c>
      <c r="C86">
        <f t="shared" si="17"/>
        <v>12.968097430980508</v>
      </c>
      <c r="D86">
        <v>79</v>
      </c>
      <c r="E86">
        <f t="shared" si="14"/>
        <v>366.83705125005071</v>
      </c>
      <c r="F86">
        <f t="shared" si="12"/>
        <v>252.43302768208667</v>
      </c>
      <c r="G86">
        <v>79</v>
      </c>
      <c r="H86">
        <f t="shared" si="15"/>
        <v>615.11276000002533</v>
      </c>
      <c r="I86">
        <f t="shared" si="16"/>
        <v>65.878733684947491</v>
      </c>
    </row>
    <row r="87" spans="1:9" x14ac:dyDescent="0.25">
      <c r="A87">
        <v>80</v>
      </c>
      <c r="B87" s="41">
        <f>C3</f>
        <v>203.7002</v>
      </c>
      <c r="C87">
        <f t="shared" si="17"/>
        <v>0</v>
      </c>
      <c r="D87">
        <v>80</v>
      </c>
      <c r="E87">
        <f t="shared" si="14"/>
        <v>369.99345062505006</v>
      </c>
      <c r="F87">
        <f t="shared" si="12"/>
        <v>252.49222173324134</v>
      </c>
      <c r="G87">
        <v>80</v>
      </c>
      <c r="H87" s="41">
        <f>B3</f>
        <v>625.66179999999997</v>
      </c>
      <c r="I87">
        <f t="shared" si="16"/>
        <v>0</v>
      </c>
    </row>
    <row r="88" spans="1:9" x14ac:dyDescent="0.25">
      <c r="D88">
        <v>81</v>
      </c>
      <c r="E88">
        <f t="shared" si="14"/>
        <v>373.14985000004941</v>
      </c>
      <c r="F88">
        <f t="shared" si="12"/>
        <v>252.51194999999998</v>
      </c>
    </row>
    <row r="89" spans="1:9" x14ac:dyDescent="0.25">
      <c r="D89">
        <v>82</v>
      </c>
      <c r="E89">
        <f t="shared" si="14"/>
        <v>376.30624937504876</v>
      </c>
      <c r="F89">
        <f t="shared" si="12"/>
        <v>252.49222173324011</v>
      </c>
    </row>
    <row r="90" spans="1:9" x14ac:dyDescent="0.25">
      <c r="D90">
        <v>83</v>
      </c>
      <c r="E90">
        <f t="shared" si="14"/>
        <v>379.46264875004812</v>
      </c>
      <c r="F90">
        <f t="shared" si="12"/>
        <v>252.43302768208417</v>
      </c>
    </row>
    <row r="91" spans="1:9" x14ac:dyDescent="0.25">
      <c r="D91">
        <v>84</v>
      </c>
      <c r="E91">
        <f t="shared" si="14"/>
        <v>382.61904812504747</v>
      </c>
      <c r="F91">
        <f t="shared" si="12"/>
        <v>252.33434007219685</v>
      </c>
    </row>
    <row r="92" spans="1:9" x14ac:dyDescent="0.25">
      <c r="D92">
        <v>85</v>
      </c>
      <c r="E92">
        <f t="shared" si="14"/>
        <v>385.77544750004682</v>
      </c>
      <c r="F92">
        <f t="shared" si="12"/>
        <v>252.19611254055701</v>
      </c>
    </row>
    <row r="93" spans="1:9" x14ac:dyDescent="0.25">
      <c r="D93">
        <v>86</v>
      </c>
      <c r="E93">
        <f t="shared" si="14"/>
        <v>388.93184687504618</v>
      </c>
      <c r="F93">
        <f t="shared" si="12"/>
        <v>252.01828002634753</v>
      </c>
    </row>
    <row r="94" spans="1:9" x14ac:dyDescent="0.25">
      <c r="D94">
        <v>87</v>
      </c>
      <c r="E94">
        <f t="shared" si="14"/>
        <v>392.08824625004553</v>
      </c>
      <c r="F94">
        <f t="shared" si="12"/>
        <v>251.80075861736151</v>
      </c>
    </row>
    <row r="95" spans="1:9" x14ac:dyDescent="0.25">
      <c r="D95">
        <v>88</v>
      </c>
      <c r="E95">
        <f t="shared" si="14"/>
        <v>395.24464562504488</v>
      </c>
      <c r="F95">
        <f t="shared" si="12"/>
        <v>251.54344535107646</v>
      </c>
    </row>
    <row r="96" spans="1:9" x14ac:dyDescent="0.25">
      <c r="D96">
        <v>89</v>
      </c>
      <c r="E96">
        <f t="shared" si="14"/>
        <v>398.40104500004423</v>
      </c>
      <c r="F96">
        <f t="shared" si="12"/>
        <v>251.24621796929048</v>
      </c>
    </row>
    <row r="97" spans="4:6" x14ac:dyDescent="0.25">
      <c r="D97">
        <v>90</v>
      </c>
      <c r="E97">
        <f t="shared" si="14"/>
        <v>401.55744437504359</v>
      </c>
      <c r="F97">
        <f t="shared" si="12"/>
        <v>250.90893462494611</v>
      </c>
    </row>
    <row r="98" spans="4:6" x14ac:dyDescent="0.25">
      <c r="D98">
        <v>91</v>
      </c>
      <c r="E98">
        <f t="shared" si="14"/>
        <v>404.71384375004294</v>
      </c>
      <c r="F98">
        <f t="shared" si="12"/>
        <v>250.5314335394857</v>
      </c>
    </row>
    <row r="99" spans="4:6" x14ac:dyDescent="0.25">
      <c r="D99">
        <v>92</v>
      </c>
      <c r="E99">
        <f t="shared" si="14"/>
        <v>407.87024312504229</v>
      </c>
      <c r="F99">
        <f t="shared" si="12"/>
        <v>250.11353260878349</v>
      </c>
    </row>
    <row r="100" spans="4:6" x14ac:dyDescent="0.25">
      <c r="D100">
        <v>93</v>
      </c>
      <c r="E100">
        <f t="shared" si="14"/>
        <v>411.02664250004165</v>
      </c>
      <c r="F100">
        <f t="shared" si="12"/>
        <v>249.65502895537929</v>
      </c>
    </row>
    <row r="101" spans="4:6" x14ac:dyDescent="0.25">
      <c r="D101">
        <v>94</v>
      </c>
      <c r="E101">
        <f t="shared" si="14"/>
        <v>414.183041875041</v>
      </c>
      <c r="F101">
        <f t="shared" si="12"/>
        <v>249.15569842439598</v>
      </c>
    </row>
    <row r="102" spans="4:6" x14ac:dyDescent="0.25">
      <c r="D102">
        <v>95</v>
      </c>
      <c r="E102">
        <f t="shared" si="14"/>
        <v>417.33944125004035</v>
      </c>
      <c r="F102">
        <f t="shared" si="12"/>
        <v>248.61529502015125</v>
      </c>
    </row>
    <row r="103" spans="4:6" x14ac:dyDescent="0.25">
      <c r="D103">
        <v>96</v>
      </c>
      <c r="E103">
        <f t="shared" si="14"/>
        <v>420.4958406250397</v>
      </c>
      <c r="F103">
        <f t="shared" si="12"/>
        <v>248.03355028007027</v>
      </c>
    </row>
    <row r="104" spans="4:6" x14ac:dyDescent="0.25">
      <c r="D104">
        <v>97</v>
      </c>
      <c r="E104">
        <f t="shared" si="14"/>
        <v>423.65224000003906</v>
      </c>
      <c r="F104">
        <f t="shared" si="12"/>
        <v>247.4101725820635</v>
      </c>
    </row>
    <row r="105" spans="4:6" x14ac:dyDescent="0.25">
      <c r="D105">
        <v>98</v>
      </c>
      <c r="E105">
        <f t="shared" si="14"/>
        <v>426.80863937503841</v>
      </c>
      <c r="F105">
        <f t="shared" si="12"/>
        <v>246.74484638104957</v>
      </c>
    </row>
    <row r="106" spans="4:6" x14ac:dyDescent="0.25">
      <c r="D106">
        <v>99</v>
      </c>
      <c r="E106">
        <f t="shared" si="14"/>
        <v>429.96503875003776</v>
      </c>
      <c r="F106">
        <f t="shared" si="12"/>
        <v>246.03723136976663</v>
      </c>
    </row>
    <row r="107" spans="4:6" x14ac:dyDescent="0.25">
      <c r="D107">
        <v>100</v>
      </c>
      <c r="E107">
        <f t="shared" si="14"/>
        <v>433.12143812503712</v>
      </c>
      <c r="F107">
        <f t="shared" si="12"/>
        <v>245.28696155842323</v>
      </c>
    </row>
    <row r="108" spans="4:6" x14ac:dyDescent="0.25">
      <c r="D108">
        <v>101</v>
      </c>
      <c r="E108">
        <f t="shared" si="14"/>
        <v>436.27783750003647</v>
      </c>
      <c r="F108">
        <f t="shared" si="12"/>
        <v>244.49364426708055</v>
      </c>
    </row>
    <row r="109" spans="4:6" x14ac:dyDescent="0.25">
      <c r="D109">
        <v>102</v>
      </c>
      <c r="E109">
        <f t="shared" si="14"/>
        <v>439.43423687503582</v>
      </c>
      <c r="F109">
        <f t="shared" si="12"/>
        <v>243.65685902392133</v>
      </c>
    </row>
    <row r="110" spans="4:6" x14ac:dyDescent="0.25">
      <c r="D110">
        <v>103</v>
      </c>
      <c r="E110">
        <f t="shared" si="14"/>
        <v>442.59063625003517</v>
      </c>
      <c r="F110">
        <f t="shared" si="12"/>
        <v>242.77615636173874</v>
      </c>
    </row>
    <row r="111" spans="4:6" x14ac:dyDescent="0.25">
      <c r="D111">
        <v>104</v>
      </c>
      <c r="E111">
        <f t="shared" si="14"/>
        <v>445.74703562503453</v>
      </c>
      <c r="F111">
        <f t="shared" si="12"/>
        <v>241.85105650405328</v>
      </c>
    </row>
    <row r="112" spans="4:6" x14ac:dyDescent="0.25">
      <c r="D112">
        <v>105</v>
      </c>
      <c r="E112">
        <f t="shared" si="14"/>
        <v>448.90343500003388</v>
      </c>
      <c r="F112">
        <f t="shared" si="12"/>
        <v>240.88104793122505</v>
      </c>
    </row>
    <row r="113" spans="4:6" x14ac:dyDescent="0.25">
      <c r="D113">
        <v>106</v>
      </c>
      <c r="E113">
        <f t="shared" si="14"/>
        <v>452.05983437503323</v>
      </c>
      <c r="F113">
        <f t="shared" si="12"/>
        <v>239.86558581575329</v>
      </c>
    </row>
    <row r="114" spans="4:6" x14ac:dyDescent="0.25">
      <c r="D114">
        <v>107</v>
      </c>
      <c r="E114">
        <f t="shared" si="14"/>
        <v>455.21623375003259</v>
      </c>
      <c r="F114">
        <f t="shared" si="12"/>
        <v>238.80409031462355</v>
      </c>
    </row>
    <row r="115" spans="4:6" x14ac:dyDescent="0.25">
      <c r="D115">
        <v>108</v>
      </c>
      <c r="E115">
        <f t="shared" si="14"/>
        <v>458.37263312503194</v>
      </c>
      <c r="F115">
        <f t="shared" si="12"/>
        <v>237.69594470505015</v>
      </c>
    </row>
    <row r="116" spans="4:6" x14ac:dyDescent="0.25">
      <c r="D116">
        <v>109</v>
      </c>
      <c r="E116">
        <f t="shared" si="14"/>
        <v>461.52903250003129</v>
      </c>
      <c r="F116">
        <f t="shared" si="12"/>
        <v>236.54049334823975</v>
      </c>
    </row>
    <row r="117" spans="4:6" x14ac:dyDescent="0.25">
      <c r="D117">
        <v>110</v>
      </c>
      <c r="E117">
        <f t="shared" si="14"/>
        <v>464.68543187503064</v>
      </c>
      <c r="F117">
        <f t="shared" si="12"/>
        <v>235.33703946383378</v>
      </c>
    </row>
    <row r="118" spans="4:6" x14ac:dyDescent="0.25">
      <c r="D118">
        <v>111</v>
      </c>
      <c r="E118">
        <f t="shared" si="14"/>
        <v>467.84183125003</v>
      </c>
      <c r="F118">
        <f t="shared" si="12"/>
        <v>234.08484269543482</v>
      </c>
    </row>
    <row r="119" spans="4:6" x14ac:dyDescent="0.25">
      <c r="D119">
        <v>112</v>
      </c>
      <c r="E119">
        <f t="shared" si="14"/>
        <v>470.99823062502935</v>
      </c>
      <c r="F119">
        <f t="shared" si="12"/>
        <v>232.78311644503316</v>
      </c>
    </row>
    <row r="120" spans="4:6" x14ac:dyDescent="0.25">
      <c r="D120">
        <v>113</v>
      </c>
      <c r="E120">
        <f t="shared" si="14"/>
        <v>474.1546300000287</v>
      </c>
      <c r="F120">
        <f t="shared" si="12"/>
        <v>231.43102495116833</v>
      </c>
    </row>
    <row r="121" spans="4:6" x14ac:dyDescent="0.25">
      <c r="D121">
        <v>114</v>
      </c>
      <c r="E121">
        <f t="shared" si="14"/>
        <v>477.31102937502806</v>
      </c>
      <c r="F121">
        <f t="shared" si="12"/>
        <v>230.02768008221474</v>
      </c>
    </row>
    <row r="122" spans="4:6" x14ac:dyDescent="0.25">
      <c r="D122">
        <v>115</v>
      </c>
      <c r="E122">
        <f t="shared" si="14"/>
        <v>480.46742875002741</v>
      </c>
      <c r="F122">
        <f t="shared" si="12"/>
        <v>228.57213781218866</v>
      </c>
    </row>
    <row r="123" spans="4:6" x14ac:dyDescent="0.25">
      <c r="D123">
        <v>116</v>
      </c>
      <c r="E123">
        <f t="shared" si="14"/>
        <v>483.62382812502676</v>
      </c>
      <c r="F123">
        <f t="shared" si="12"/>
        <v>227.06339434183047</v>
      </c>
    </row>
    <row r="124" spans="4:6" x14ac:dyDescent="0.25">
      <c r="D124">
        <v>117</v>
      </c>
      <c r="E124">
        <f t="shared" si="14"/>
        <v>486.78022750002611</v>
      </c>
      <c r="F124">
        <f t="shared" si="12"/>
        <v>225.50038182230213</v>
      </c>
    </row>
    <row r="125" spans="4:6" x14ac:dyDescent="0.25">
      <c r="D125">
        <v>118</v>
      </c>
      <c r="E125">
        <f t="shared" si="14"/>
        <v>489.93662687502547</v>
      </c>
      <c r="F125">
        <f t="shared" si="12"/>
        <v>223.88196363250324</v>
      </c>
    </row>
    <row r="126" spans="4:6" x14ac:dyDescent="0.25">
      <c r="D126">
        <v>119</v>
      </c>
      <c r="E126">
        <f t="shared" si="14"/>
        <v>493.09302625002482</v>
      </c>
      <c r="F126">
        <f t="shared" si="12"/>
        <v>222.20692915356616</v>
      </c>
    </row>
    <row r="127" spans="4:6" x14ac:dyDescent="0.25">
      <c r="D127">
        <v>120</v>
      </c>
      <c r="E127">
        <f t="shared" si="14"/>
        <v>496.24942562502417</v>
      </c>
      <c r="F127">
        <f t="shared" si="12"/>
        <v>220.47398797531977</v>
      </c>
    </row>
    <row r="128" spans="4:6" x14ac:dyDescent="0.25">
      <c r="D128">
        <v>121</v>
      </c>
      <c r="E128">
        <f t="shared" si="14"/>
        <v>499.40582500002353</v>
      </c>
      <c r="F128">
        <f t="shared" si="12"/>
        <v>218.68176345913238</v>
      </c>
    </row>
    <row r="129" spans="4:6" x14ac:dyDescent="0.25">
      <c r="D129">
        <v>122</v>
      </c>
      <c r="E129">
        <f t="shared" si="14"/>
        <v>502.56222437502288</v>
      </c>
      <c r="F129">
        <f t="shared" si="12"/>
        <v>216.82878556921685</v>
      </c>
    </row>
    <row r="130" spans="4:6" x14ac:dyDescent="0.25">
      <c r="D130">
        <v>123</v>
      </c>
      <c r="E130">
        <f t="shared" si="14"/>
        <v>505.71862375002223</v>
      </c>
      <c r="F130">
        <f t="shared" si="12"/>
        <v>214.91348286977694</v>
      </c>
    </row>
    <row r="131" spans="4:6" x14ac:dyDescent="0.25">
      <c r="D131">
        <v>124</v>
      </c>
      <c r="E131">
        <f t="shared" si="14"/>
        <v>508.87502312502158</v>
      </c>
      <c r="F131">
        <f t="shared" si="12"/>
        <v>212.93417356776112</v>
      </c>
    </row>
    <row r="132" spans="4:6" x14ac:dyDescent="0.25">
      <c r="D132">
        <v>125</v>
      </c>
      <c r="E132">
        <f t="shared" si="14"/>
        <v>512.03142250002099</v>
      </c>
      <c r="F132">
        <f t="shared" si="12"/>
        <v>210.88905545979361</v>
      </c>
    </row>
    <row r="133" spans="4:6" x14ac:dyDescent="0.25">
      <c r="D133">
        <v>126</v>
      </c>
      <c r="E133">
        <f t="shared" si="14"/>
        <v>515.1878218750204</v>
      </c>
      <c r="F133">
        <f t="shared" si="12"/>
        <v>208.77619461622871</v>
      </c>
    </row>
    <row r="134" spans="4:6" x14ac:dyDescent="0.25">
      <c r="D134">
        <v>127</v>
      </c>
      <c r="E134">
        <f t="shared" si="14"/>
        <v>518.34422125001981</v>
      </c>
      <c r="F134">
        <f t="shared" si="12"/>
        <v>206.59351260413266</v>
      </c>
    </row>
    <row r="135" spans="4:6" x14ac:dyDescent="0.25">
      <c r="D135">
        <v>128</v>
      </c>
      <c r="E135">
        <f t="shared" si="14"/>
        <v>521.50062062501922</v>
      </c>
      <c r="F135">
        <f t="shared" si="12"/>
        <v>204.33877201296241</v>
      </c>
    </row>
    <row r="136" spans="4:6" x14ac:dyDescent="0.25">
      <c r="D136">
        <v>129</v>
      </c>
      <c r="E136">
        <f t="shared" si="14"/>
        <v>524.65702000001863</v>
      </c>
      <c r="F136">
        <f t="shared" si="12"/>
        <v>202.00955999998601</v>
      </c>
    </row>
    <row r="137" spans="4:6" x14ac:dyDescent="0.25">
      <c r="D137">
        <v>130</v>
      </c>
      <c r="E137">
        <f t="shared" si="14"/>
        <v>527.81341937501804</v>
      </c>
      <c r="F137">
        <f t="shared" ref="F137:F167" si="18">($I$3^2-(E137-$F$3)^2)^0.5</f>
        <v>199.60326951475889</v>
      </c>
    </row>
    <row r="138" spans="4:6" x14ac:dyDescent="0.25">
      <c r="D138">
        <v>131</v>
      </c>
      <c r="E138">
        <f t="shared" ref="E138:E166" si="19">($E$167-$E$8)/160+E137</f>
        <v>530.96981875001745</v>
      </c>
      <c r="F138">
        <f t="shared" si="18"/>
        <v>197.11707779019557</v>
      </c>
    </row>
    <row r="139" spans="4:6" x14ac:dyDescent="0.25">
      <c r="D139">
        <v>132</v>
      </c>
      <c r="E139">
        <f t="shared" si="19"/>
        <v>534.12621812501686</v>
      </c>
      <c r="F139">
        <f t="shared" si="18"/>
        <v>194.5479215979486</v>
      </c>
    </row>
    <row r="140" spans="4:6" x14ac:dyDescent="0.25">
      <c r="D140">
        <v>133</v>
      </c>
      <c r="E140">
        <f t="shared" si="19"/>
        <v>537.28261750001627</v>
      </c>
      <c r="F140">
        <f t="shared" si="18"/>
        <v>191.89246865259744</v>
      </c>
    </row>
    <row r="141" spans="4:6" x14ac:dyDescent="0.25">
      <c r="D141">
        <v>134</v>
      </c>
      <c r="E141">
        <f t="shared" si="19"/>
        <v>540.43901687501568</v>
      </c>
      <c r="F141">
        <f t="shared" si="18"/>
        <v>189.14708440540565</v>
      </c>
    </row>
    <row r="142" spans="4:6" x14ac:dyDescent="0.25">
      <c r="D142">
        <v>135</v>
      </c>
      <c r="E142">
        <f t="shared" si="19"/>
        <v>543.59541625001509</v>
      </c>
      <c r="F142">
        <f t="shared" si="18"/>
        <v>186.30779328443083</v>
      </c>
    </row>
    <row r="143" spans="4:6" x14ac:dyDescent="0.25">
      <c r="D143">
        <v>136</v>
      </c>
      <c r="E143">
        <f t="shared" si="19"/>
        <v>546.7518156250145</v>
      </c>
      <c r="F143">
        <f t="shared" si="18"/>
        <v>183.37023320030374</v>
      </c>
    </row>
    <row r="144" spans="4:6" x14ac:dyDescent="0.25">
      <c r="D144">
        <v>137</v>
      </c>
      <c r="E144">
        <f t="shared" si="19"/>
        <v>549.90821500001391</v>
      </c>
      <c r="F144">
        <f t="shared" si="18"/>
        <v>180.32960182766541</v>
      </c>
    </row>
    <row r="145" spans="4:6" x14ac:dyDescent="0.25">
      <c r="D145">
        <v>138</v>
      </c>
      <c r="E145">
        <f t="shared" si="19"/>
        <v>553.06461437501332</v>
      </c>
      <c r="F145">
        <f t="shared" si="18"/>
        <v>177.18059276536451</v>
      </c>
    </row>
    <row r="146" spans="4:6" x14ac:dyDescent="0.25">
      <c r="D146">
        <v>139</v>
      </c>
      <c r="E146">
        <f t="shared" si="19"/>
        <v>556.22101375001273</v>
      </c>
      <c r="F146">
        <f t="shared" si="18"/>
        <v>173.91731913762504</v>
      </c>
    </row>
    <row r="147" spans="4:6" x14ac:dyDescent="0.25">
      <c r="D147">
        <v>140</v>
      </c>
      <c r="E147">
        <f t="shared" si="19"/>
        <v>559.37741312501214</v>
      </c>
      <c r="F147">
        <f t="shared" si="18"/>
        <v>170.53322147113187</v>
      </c>
    </row>
    <row r="148" spans="4:6" x14ac:dyDescent="0.25">
      <c r="D148">
        <v>141</v>
      </c>
      <c r="E148">
        <f t="shared" si="19"/>
        <v>562.53381250001155</v>
      </c>
      <c r="F148">
        <f t="shared" si="18"/>
        <v>167.02095569298098</v>
      </c>
    </row>
    <row r="149" spans="4:6" x14ac:dyDescent="0.25">
      <c r="D149">
        <v>142</v>
      </c>
      <c r="E149">
        <f t="shared" si="19"/>
        <v>565.69021187501096</v>
      </c>
      <c r="F149">
        <f t="shared" si="18"/>
        <v>163.37225572857321</v>
      </c>
    </row>
    <row r="150" spans="4:6" x14ac:dyDescent="0.25">
      <c r="D150">
        <v>143</v>
      </c>
      <c r="E150">
        <f t="shared" si="19"/>
        <v>568.84661125001037</v>
      </c>
      <c r="F150">
        <f t="shared" si="18"/>
        <v>159.57776326624878</v>
      </c>
    </row>
    <row r="151" spans="4:6" x14ac:dyDescent="0.25">
      <c r="D151">
        <v>144</v>
      </c>
      <c r="E151">
        <f t="shared" si="19"/>
        <v>572.00301062500978</v>
      </c>
      <c r="F151">
        <f t="shared" si="18"/>
        <v>155.62681453479203</v>
      </c>
    </row>
    <row r="152" spans="4:6" x14ac:dyDescent="0.25">
      <c r="D152">
        <v>145</v>
      </c>
      <c r="E152">
        <f t="shared" si="19"/>
        <v>575.15941000000919</v>
      </c>
      <c r="F152">
        <f t="shared" si="18"/>
        <v>151.50716999998772</v>
      </c>
    </row>
    <row r="153" spans="4:6" x14ac:dyDescent="0.25">
      <c r="D153">
        <v>146</v>
      </c>
      <c r="E153">
        <f t="shared" si="19"/>
        <v>578.3158093750086</v>
      </c>
      <c r="F153">
        <f t="shared" si="18"/>
        <v>147.20466706777614</v>
      </c>
    </row>
    <row r="154" spans="4:6" x14ac:dyDescent="0.25">
      <c r="D154">
        <v>147</v>
      </c>
      <c r="E154">
        <f t="shared" si="19"/>
        <v>581.47220875000801</v>
      </c>
      <c r="F154">
        <f t="shared" si="18"/>
        <v>142.7027670987338</v>
      </c>
    </row>
    <row r="155" spans="4:6" x14ac:dyDescent="0.25">
      <c r="D155">
        <v>148</v>
      </c>
      <c r="E155">
        <f t="shared" si="19"/>
        <v>584.62860812500742</v>
      </c>
      <c r="F155">
        <f t="shared" si="18"/>
        <v>137.9819544531353</v>
      </c>
    </row>
    <row r="156" spans="4:6" x14ac:dyDescent="0.25">
      <c r="D156">
        <v>149</v>
      </c>
      <c r="E156">
        <f t="shared" si="19"/>
        <v>587.78500750000683</v>
      </c>
      <c r="F156">
        <f t="shared" si="18"/>
        <v>133.01892368287213</v>
      </c>
    </row>
    <row r="157" spans="4:6" x14ac:dyDescent="0.25">
      <c r="D157">
        <v>150</v>
      </c>
      <c r="E157">
        <f t="shared" si="19"/>
        <v>590.94140687500624</v>
      </c>
      <c r="F157">
        <f t="shared" si="18"/>
        <v>127.78545553686233</v>
      </c>
    </row>
    <row r="158" spans="4:6" x14ac:dyDescent="0.25">
      <c r="D158">
        <v>151</v>
      </c>
      <c r="E158">
        <f t="shared" si="19"/>
        <v>594.09780625000565</v>
      </c>
      <c r="F158">
        <f t="shared" si="18"/>
        <v>122.24682213353478</v>
      </c>
    </row>
    <row r="159" spans="4:6" x14ac:dyDescent="0.25">
      <c r="D159">
        <v>152</v>
      </c>
      <c r="E159">
        <f t="shared" si="19"/>
        <v>597.25420562500506</v>
      </c>
      <c r="F159">
        <f t="shared" si="18"/>
        <v>116.35945463392204</v>
      </c>
    </row>
    <row r="160" spans="4:6" x14ac:dyDescent="0.25">
      <c r="D160">
        <v>153</v>
      </c>
      <c r="E160">
        <f t="shared" si="19"/>
        <v>600.41060500000447</v>
      </c>
      <c r="F160">
        <f t="shared" si="18"/>
        <v>110.0674072086303</v>
      </c>
    </row>
    <row r="161" spans="4:6" x14ac:dyDescent="0.25">
      <c r="D161">
        <v>154</v>
      </c>
      <c r="E161">
        <f t="shared" si="19"/>
        <v>603.56700437500388</v>
      </c>
      <c r="F161">
        <f t="shared" si="18"/>
        <v>103.29675630206464</v>
      </c>
    </row>
    <row r="162" spans="4:6" x14ac:dyDescent="0.25">
      <c r="D162">
        <v>155</v>
      </c>
      <c r="E162">
        <f t="shared" si="19"/>
        <v>606.72340375000329</v>
      </c>
      <c r="F162">
        <f t="shared" si="18"/>
        <v>95.946234326297699</v>
      </c>
    </row>
    <row r="163" spans="4:6" x14ac:dyDescent="0.25">
      <c r="D163">
        <v>156</v>
      </c>
      <c r="E163">
        <f t="shared" si="19"/>
        <v>609.8798031250027</v>
      </c>
      <c r="F163">
        <f t="shared" si="18"/>
        <v>87.870439774912498</v>
      </c>
    </row>
    <row r="164" spans="4:6" x14ac:dyDescent="0.25">
      <c r="D164">
        <v>157</v>
      </c>
      <c r="E164">
        <f t="shared" si="19"/>
        <v>613.0362025000021</v>
      </c>
      <c r="F164">
        <f t="shared" si="18"/>
        <v>78.846831116077382</v>
      </c>
    </row>
    <row r="165" spans="4:6" x14ac:dyDescent="0.25">
      <c r="D165">
        <v>158</v>
      </c>
      <c r="E165">
        <f t="shared" si="19"/>
        <v>616.19260187500151</v>
      </c>
      <c r="F165">
        <f t="shared" si="18"/>
        <v>68.501866060925252</v>
      </c>
    </row>
    <row r="166" spans="4:6" x14ac:dyDescent="0.25">
      <c r="D166">
        <v>159</v>
      </c>
      <c r="E166">
        <f t="shared" si="19"/>
        <v>619.34900125000092</v>
      </c>
      <c r="F166">
        <f t="shared" si="18"/>
        <v>56.109382607382734</v>
      </c>
    </row>
    <row r="167" spans="4:6" x14ac:dyDescent="0.25">
      <c r="D167">
        <v>160</v>
      </c>
      <c r="E167" s="41">
        <f>B3</f>
        <v>625.66179999999997</v>
      </c>
      <c r="F167">
        <f t="shared" si="18"/>
        <v>3.814697265625E-6</v>
      </c>
    </row>
  </sheetData>
  <sheetProtection algorithmName="SHA-512" hashValue="WlF7CF8R9AWntDLAxaI5OJS6kTxCCsWC5LOufSSfJBYshiDmeup8k0SjaRmO7Fr5y643DPBu15ay5gzen1ezZA==" saltValue="tD2sWezafx9f7cLUMTIdHg==" spinCount="100000" sheet="1" objects="1" scenarios="1"/>
  <mergeCells count="17">
    <mergeCell ref="K5:N5"/>
    <mergeCell ref="K6:L6"/>
    <mergeCell ref="M6:N6"/>
    <mergeCell ref="O6:P6"/>
    <mergeCell ref="Q6:R6"/>
    <mergeCell ref="K25:L25"/>
    <mergeCell ref="U15:AD15"/>
    <mergeCell ref="U16:Y16"/>
    <mergeCell ref="Z16:AD16"/>
    <mergeCell ref="U17:Y17"/>
    <mergeCell ref="Z17:AD17"/>
    <mergeCell ref="U25:V25"/>
    <mergeCell ref="K16:O16"/>
    <mergeCell ref="P16:T16"/>
    <mergeCell ref="K17:O17"/>
    <mergeCell ref="P17:T17"/>
    <mergeCell ref="K15:T15"/>
  </mergeCells>
  <phoneticPr fontId="7" type="noConversion"/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F105-BD3C-4401-A300-605B7A3A598C}">
  <dimension ref="B1:AA327"/>
  <sheetViews>
    <sheetView workbookViewId="0">
      <selection activeCell="J5" sqref="J5"/>
    </sheetView>
  </sheetViews>
  <sheetFormatPr baseColWidth="10" defaultRowHeight="15" x14ac:dyDescent="0.25"/>
  <cols>
    <col min="3" max="3" width="13.5703125" bestFit="1" customWidth="1"/>
    <col min="4" max="4" width="15.7109375" customWidth="1"/>
    <col min="6" max="6" width="12.7109375" bestFit="1" customWidth="1"/>
    <col min="9" max="12" width="11.42578125" customWidth="1"/>
    <col min="17" max="18" width="12.7109375" bestFit="1" customWidth="1"/>
    <col min="19" max="19" width="12" bestFit="1" customWidth="1"/>
    <col min="20" max="20" width="12.7109375" bestFit="1" customWidth="1"/>
    <col min="21" max="21" width="12" bestFit="1" customWidth="1"/>
    <col min="23" max="24" width="12.7109375" bestFit="1" customWidth="1"/>
    <col min="26" max="27" width="12.7109375" bestFit="1" customWidth="1"/>
  </cols>
  <sheetData>
    <row r="1" spans="2:27" x14ac:dyDescent="0.25">
      <c r="B1" t="s">
        <v>49</v>
      </c>
      <c r="E1" s="43" t="s">
        <v>50</v>
      </c>
      <c r="F1" s="43" t="s">
        <v>51</v>
      </c>
      <c r="G1" s="45" t="s">
        <v>47</v>
      </c>
      <c r="H1" s="45" t="s">
        <v>48</v>
      </c>
      <c r="I1" t="s">
        <v>52</v>
      </c>
      <c r="J1" s="78" t="s">
        <v>83</v>
      </c>
      <c r="K1" s="78" t="s">
        <v>84</v>
      </c>
    </row>
    <row r="2" spans="2:27" x14ac:dyDescent="0.25">
      <c r="B2" s="45" t="s">
        <v>56</v>
      </c>
      <c r="C2" s="45" t="s">
        <v>57</v>
      </c>
      <c r="D2" s="45" t="s">
        <v>58</v>
      </c>
      <c r="J2">
        <f>IF(D3=0,0,ATAN((G3-B3)/D3)*180/PI())</f>
        <v>4.7311611040127382</v>
      </c>
      <c r="K2">
        <f>IF(J2&lt;90,J2+90,J2-90)</f>
        <v>94.731161104012742</v>
      </c>
    </row>
    <row r="3" spans="2:27" ht="15.75" thickBot="1" x14ac:dyDescent="0.3">
      <c r="B3" s="93">
        <v>10</v>
      </c>
      <c r="C3" s="93">
        <v>-2</v>
      </c>
      <c r="D3" s="93">
        <v>1</v>
      </c>
      <c r="E3" s="79">
        <f>(B3+C3)/2</f>
        <v>4</v>
      </c>
      <c r="F3" s="80">
        <f>(((B3-C3)/2)^2+D3^2)^0.5</f>
        <v>6.0827625302982193</v>
      </c>
      <c r="G3" s="80">
        <f>F3+E3</f>
        <v>10.082762530298218</v>
      </c>
      <c r="H3" s="80">
        <f>E3-F3</f>
        <v>-2.0827625302982193</v>
      </c>
      <c r="I3" s="81">
        <f>TAN(I5/180*PI())</f>
        <v>-0.57735026918962573</v>
      </c>
      <c r="J3">
        <f>TAN(J2/180*PI())</f>
        <v>8.2762530298218451E-2</v>
      </c>
      <c r="K3">
        <f>TAN(K2/180*PI())</f>
        <v>-12.082762530298387</v>
      </c>
      <c r="Q3" t="s">
        <v>74</v>
      </c>
      <c r="S3" t="s">
        <v>79</v>
      </c>
    </row>
    <row r="4" spans="2:27" ht="15.75" thickBot="1" x14ac:dyDescent="0.3">
      <c r="H4" s="82" t="s">
        <v>62</v>
      </c>
      <c r="I4" s="83">
        <f>COS(J5)</f>
        <v>-0.86602540378443871</v>
      </c>
      <c r="K4" s="82" t="s">
        <v>64</v>
      </c>
      <c r="L4" s="84">
        <f>SIN(J5)</f>
        <v>0.49999999999999994</v>
      </c>
      <c r="Q4" cm="1">
        <f t="array" ref="Q4">MAX(ABS(F7:F10))</f>
        <v>6.1339745962155625</v>
      </c>
      <c r="R4" cm="1">
        <f t="array" ref="R4">MAX(ABS(G7:G10))</f>
        <v>5.696152422706632</v>
      </c>
      <c r="S4">
        <f>MAX(Q4,R4)</f>
        <v>6.1339745962155625</v>
      </c>
    </row>
    <row r="5" spans="2:27" ht="15.75" thickBot="1" x14ac:dyDescent="0.3">
      <c r="F5" s="105" t="s">
        <v>73</v>
      </c>
      <c r="G5" s="106"/>
      <c r="H5" s="85" t="s">
        <v>63</v>
      </c>
      <c r="I5" s="94">
        <v>150</v>
      </c>
      <c r="J5" s="86">
        <f>I5/180*PI()</f>
        <v>2.6179938779914944</v>
      </c>
      <c r="M5" s="105" t="s">
        <v>81</v>
      </c>
      <c r="N5" s="106"/>
      <c r="O5" s="105" t="s">
        <v>82</v>
      </c>
      <c r="P5" s="106"/>
      <c r="Q5" t="s">
        <v>75</v>
      </c>
      <c r="T5" t="s">
        <v>76</v>
      </c>
      <c r="W5" t="s">
        <v>77</v>
      </c>
      <c r="Z5" t="s">
        <v>78</v>
      </c>
    </row>
    <row r="6" spans="2:27" x14ac:dyDescent="0.25">
      <c r="C6" t="s">
        <v>11</v>
      </c>
      <c r="F6" s="87" t="s">
        <v>54</v>
      </c>
      <c r="G6" s="88" t="s">
        <v>55</v>
      </c>
      <c r="I6" t="s">
        <v>53</v>
      </c>
      <c r="M6" s="87" t="s">
        <v>54</v>
      </c>
      <c r="N6" s="88" t="s">
        <v>55</v>
      </c>
      <c r="O6" s="87" t="s">
        <v>54</v>
      </c>
      <c r="P6" s="88" t="s">
        <v>55</v>
      </c>
      <c r="Q6">
        <f>E3-F3*1.1</f>
        <v>-2.6910387833280422</v>
      </c>
      <c r="R6">
        <f>-F3*1.1</f>
        <v>-6.6910387833280422</v>
      </c>
      <c r="T6">
        <f>E3-F3*1.1</f>
        <v>-2.6910387833280422</v>
      </c>
      <c r="U6">
        <f>F3*1.1</f>
        <v>6.6910387833280422</v>
      </c>
      <c r="W6">
        <f>Q6</f>
        <v>-2.6910387833280422</v>
      </c>
      <c r="X6">
        <f>R6</f>
        <v>-6.6910387833280422</v>
      </c>
      <c r="Z6">
        <f>Q7</f>
        <v>10.691038783328043</v>
      </c>
      <c r="AA6">
        <f>R7</f>
        <v>-6.6910387833280422</v>
      </c>
    </row>
    <row r="7" spans="2:27" ht="15.75" thickBot="1" x14ac:dyDescent="0.3">
      <c r="B7" s="43" t="s">
        <v>2</v>
      </c>
      <c r="C7" s="45" t="s">
        <v>54</v>
      </c>
      <c r="D7" s="45" t="s">
        <v>55</v>
      </c>
      <c r="F7" s="12">
        <f>F12</f>
        <v>-2</v>
      </c>
      <c r="G7" s="13">
        <f>$I$3*(F7-$F$12)+$G$12</f>
        <v>-1</v>
      </c>
      <c r="I7" s="43" t="s">
        <v>5</v>
      </c>
      <c r="J7" s="43"/>
      <c r="K7" s="43" t="s">
        <v>6</v>
      </c>
      <c r="L7" s="43"/>
      <c r="M7" s="12">
        <f>F12</f>
        <v>-2</v>
      </c>
      <c r="N7" s="13">
        <f>G12</f>
        <v>-1</v>
      </c>
      <c r="O7" s="12">
        <f>M7</f>
        <v>-2</v>
      </c>
      <c r="P7" s="12">
        <f>N7</f>
        <v>-1</v>
      </c>
      <c r="Q7">
        <f>E3+F3*1.1</f>
        <v>10.691038783328043</v>
      </c>
      <c r="R7">
        <f>R6</f>
        <v>-6.6910387833280422</v>
      </c>
      <c r="T7">
        <f>E3+F3*1.1</f>
        <v>10.691038783328043</v>
      </c>
      <c r="U7">
        <f>U6</f>
        <v>6.6910387833280422</v>
      </c>
      <c r="W7">
        <f>W6</f>
        <v>-2.6910387833280422</v>
      </c>
      <c r="X7">
        <f>F3*1.1</f>
        <v>6.6910387833280422</v>
      </c>
      <c r="Z7">
        <f>Z6</f>
        <v>10.691038783328043</v>
      </c>
      <c r="AA7">
        <f>X7</f>
        <v>6.6910387833280422</v>
      </c>
    </row>
    <row r="8" spans="2:27" ht="15.75" thickBot="1" x14ac:dyDescent="0.3">
      <c r="B8">
        <v>1</v>
      </c>
      <c r="C8" s="44">
        <f>H3+0.0000000001</f>
        <v>-2.0827625301982193</v>
      </c>
      <c r="D8" s="44">
        <f>($F$3^2-(C8-$E$3)^2)^0.5</f>
        <v>3.4879057321038625E-5</v>
      </c>
      <c r="F8" s="12">
        <f>($F$10-$F$7)/3+F7</f>
        <v>0.71132486540518736</v>
      </c>
      <c r="G8" s="13">
        <f>$I$3*(F8-$F$12)+$G$12</f>
        <v>-2.5653841409022107</v>
      </c>
      <c r="I8" s="89">
        <f>B3</f>
        <v>10</v>
      </c>
      <c r="J8" s="90">
        <f>-D3</f>
        <v>-1</v>
      </c>
      <c r="K8" s="89">
        <f>C3</f>
        <v>-2</v>
      </c>
      <c r="L8" s="90">
        <f>D3</f>
        <v>1</v>
      </c>
      <c r="M8" s="12">
        <f>G3</f>
        <v>10.082762530298218</v>
      </c>
      <c r="N8" s="13">
        <v>0</v>
      </c>
      <c r="O8" s="12">
        <f>H3</f>
        <v>-2.0827625302982193</v>
      </c>
      <c r="P8" s="13">
        <v>0</v>
      </c>
    </row>
    <row r="9" spans="2:27" ht="15.75" thickBot="1" x14ac:dyDescent="0.3">
      <c r="B9">
        <f>B8+1</f>
        <v>2</v>
      </c>
      <c r="C9" s="44">
        <f>($G$3-$H$3)/160+C8</f>
        <v>-2.0067279985694917</v>
      </c>
      <c r="D9" s="44">
        <f t="shared" ref="D9:D72" si="0">($F$3^2-(C9-$E$3)^2)^0.5</f>
        <v>0.95875896407874173</v>
      </c>
      <c r="F9" s="12">
        <f>($F$10-$F$7)/3+F8</f>
        <v>3.4226497308103747</v>
      </c>
      <c r="G9" s="13">
        <f t="shared" ref="G9:G10" si="1">$I$3*(F9-$F$12)+$G$12</f>
        <v>-4.1307682818044213</v>
      </c>
      <c r="I9" s="89">
        <f>H3</f>
        <v>-2.0827625302982193</v>
      </c>
      <c r="J9" s="90">
        <f>J8</f>
        <v>-1</v>
      </c>
      <c r="K9" s="89">
        <f>K8</f>
        <v>-2</v>
      </c>
      <c r="L9" s="90">
        <f>(-F3)</f>
        <v>-6.0827625302982193</v>
      </c>
    </row>
    <row r="10" spans="2:27" ht="15.75" thickBot="1" x14ac:dyDescent="0.3">
      <c r="B10">
        <f t="shared" ref="B10:B73" si="2">B9+1</f>
        <v>3</v>
      </c>
      <c r="C10" s="44">
        <f t="shared" ref="C10:C73" si="3">($G$3-$H$3)/160+C9</f>
        <v>-1.930693466940764</v>
      </c>
      <c r="D10" s="44">
        <f t="shared" si="0"/>
        <v>1.3516193995301087</v>
      </c>
      <c r="F10" s="14">
        <f>F17</f>
        <v>6.1339745962155625</v>
      </c>
      <c r="G10" s="13">
        <f t="shared" si="1"/>
        <v>-5.696152422706632</v>
      </c>
      <c r="I10" s="89">
        <f>G3</f>
        <v>10.082762530298218</v>
      </c>
      <c r="J10" s="90">
        <f>J9</f>
        <v>-1</v>
      </c>
      <c r="K10" s="89">
        <f>K9</f>
        <v>-2</v>
      </c>
      <c r="L10" s="90">
        <f>F3</f>
        <v>6.0827625302982193</v>
      </c>
    </row>
    <row r="11" spans="2:27" ht="15.75" thickBot="1" x14ac:dyDescent="0.3">
      <c r="B11">
        <f t="shared" si="2"/>
        <v>4</v>
      </c>
      <c r="C11" s="44">
        <f t="shared" si="3"/>
        <v>-1.8546589353120364</v>
      </c>
      <c r="D11" s="44">
        <f t="shared" si="0"/>
        <v>1.6501420396956512</v>
      </c>
      <c r="I11" t="s">
        <v>71</v>
      </c>
      <c r="K11" t="s">
        <v>72</v>
      </c>
    </row>
    <row r="12" spans="2:27" ht="15.75" thickBot="1" x14ac:dyDescent="0.3">
      <c r="B12">
        <f t="shared" si="2"/>
        <v>5</v>
      </c>
      <c r="C12" s="44">
        <f t="shared" si="3"/>
        <v>-1.7786244036833088</v>
      </c>
      <c r="D12" s="44">
        <f t="shared" si="0"/>
        <v>1.8993419916264984</v>
      </c>
      <c r="E12" s="82" t="s">
        <v>80</v>
      </c>
      <c r="F12" s="91">
        <f>K8</f>
        <v>-2</v>
      </c>
      <c r="G12" s="90">
        <f>J8</f>
        <v>-1</v>
      </c>
    </row>
    <row r="13" spans="2:27" x14ac:dyDescent="0.25">
      <c r="B13">
        <f t="shared" si="2"/>
        <v>6</v>
      </c>
      <c r="C13" s="44">
        <f t="shared" si="3"/>
        <v>-1.7025898720545811</v>
      </c>
      <c r="D13" s="44">
        <f t="shared" si="0"/>
        <v>2.1167117780039177</v>
      </c>
    </row>
    <row r="14" spans="2:27" x14ac:dyDescent="0.25">
      <c r="B14">
        <f t="shared" si="2"/>
        <v>7</v>
      </c>
      <c r="C14" s="44">
        <f t="shared" si="3"/>
        <v>-1.6265553404258535</v>
      </c>
      <c r="D14" s="44">
        <f t="shared" si="0"/>
        <v>2.3112496622228638</v>
      </c>
    </row>
    <row r="15" spans="2:27" x14ac:dyDescent="0.25">
      <c r="B15">
        <f t="shared" si="2"/>
        <v>8</v>
      </c>
      <c r="C15" s="44">
        <f t="shared" si="3"/>
        <v>-1.5505208087971258</v>
      </c>
      <c r="D15" s="44">
        <f t="shared" si="0"/>
        <v>2.488316449149925</v>
      </c>
      <c r="F15" s="104" t="s">
        <v>65</v>
      </c>
      <c r="G15" s="104"/>
    </row>
    <row r="16" spans="2:27" x14ac:dyDescent="0.25">
      <c r="B16">
        <f t="shared" si="2"/>
        <v>9</v>
      </c>
      <c r="C16" s="44">
        <f t="shared" si="3"/>
        <v>-1.4744862771683982</v>
      </c>
      <c r="D16" s="44">
        <f t="shared" si="0"/>
        <v>2.6514147169190418</v>
      </c>
      <c r="F16" s="45" t="s">
        <v>54</v>
      </c>
      <c r="G16" s="45" t="s">
        <v>55</v>
      </c>
    </row>
    <row r="17" spans="2:7" x14ac:dyDescent="0.25">
      <c r="B17">
        <f t="shared" si="2"/>
        <v>10</v>
      </c>
      <c r="C17" s="44">
        <f t="shared" si="3"/>
        <v>-1.3984517455396706</v>
      </c>
      <c r="D17" s="44">
        <f t="shared" si="0"/>
        <v>2.8029839013236724</v>
      </c>
      <c r="F17" s="92">
        <f>B3*COS(J5)^2+C3*SIN(J5)^2+2*D3*SIN(J5 )*COS(J5)</f>
        <v>6.1339745962155625</v>
      </c>
      <c r="G17" s="92">
        <f>(B3-C3)*SIN(J5)*COS(J5)+D3*(SIN(J5)^2-COS(J5)^2)</f>
        <v>-5.6961524227066311</v>
      </c>
    </row>
    <row r="18" spans="2:7" x14ac:dyDescent="0.25">
      <c r="B18">
        <f t="shared" si="2"/>
        <v>11</v>
      </c>
      <c r="C18" s="44">
        <f t="shared" si="3"/>
        <v>-1.3224172139109429</v>
      </c>
      <c r="D18" s="44">
        <f t="shared" si="0"/>
        <v>2.9448047475281731</v>
      </c>
    </row>
    <row r="19" spans="2:7" x14ac:dyDescent="0.25">
      <c r="B19">
        <f t="shared" si="2"/>
        <v>12</v>
      </c>
      <c r="C19" s="44">
        <f t="shared" si="3"/>
        <v>-1.2463826822822153</v>
      </c>
      <c r="D19" s="44">
        <f t="shared" si="0"/>
        <v>3.0782249350964039</v>
      </c>
    </row>
    <row r="20" spans="2:7" x14ac:dyDescent="0.25">
      <c r="B20">
        <f t="shared" si="2"/>
        <v>13</v>
      </c>
      <c r="C20" s="44">
        <f t="shared" si="3"/>
        <v>-1.1703481506534876</v>
      </c>
      <c r="D20" s="44">
        <f t="shared" si="0"/>
        <v>3.2042939941637774</v>
      </c>
    </row>
    <row r="21" spans="2:7" x14ac:dyDescent="0.25">
      <c r="B21">
        <f t="shared" si="2"/>
        <v>14</v>
      </c>
      <c r="C21" s="44">
        <f t="shared" si="3"/>
        <v>-1.09431361902476</v>
      </c>
      <c r="D21" s="44">
        <f t="shared" si="0"/>
        <v>3.3238484849672143</v>
      </c>
    </row>
    <row r="22" spans="2:7" x14ac:dyDescent="0.25">
      <c r="B22">
        <f t="shared" si="2"/>
        <v>15</v>
      </c>
      <c r="C22" s="44">
        <f t="shared" si="3"/>
        <v>-1.0182790873960323</v>
      </c>
      <c r="D22" s="44">
        <f t="shared" si="0"/>
        <v>3.4375681812879928</v>
      </c>
    </row>
    <row r="23" spans="2:7" x14ac:dyDescent="0.25">
      <c r="B23">
        <f t="shared" si="2"/>
        <v>16</v>
      </c>
      <c r="C23" s="44">
        <f t="shared" si="3"/>
        <v>-0.94224455576730459</v>
      </c>
      <c r="D23" s="44">
        <f t="shared" si="0"/>
        <v>3.5460144882654427</v>
      </c>
    </row>
    <row r="24" spans="2:7" x14ac:dyDescent="0.25">
      <c r="B24">
        <f t="shared" si="2"/>
        <v>17</v>
      </c>
      <c r="C24" s="44">
        <f t="shared" si="3"/>
        <v>-0.86621002413857684</v>
      </c>
      <c r="D24" s="44">
        <f t="shared" si="0"/>
        <v>3.6496575183122628</v>
      </c>
    </row>
    <row r="25" spans="2:7" x14ac:dyDescent="0.25">
      <c r="B25">
        <f t="shared" si="2"/>
        <v>18</v>
      </c>
      <c r="C25" s="44">
        <f t="shared" si="3"/>
        <v>-0.79017549250984909</v>
      </c>
      <c r="D25" s="44">
        <f t="shared" si="0"/>
        <v>3.748895670855354</v>
      </c>
    </row>
    <row r="26" spans="2:7" x14ac:dyDescent="0.25">
      <c r="B26">
        <f t="shared" si="2"/>
        <v>19</v>
      </c>
      <c r="C26" s="44">
        <f t="shared" si="3"/>
        <v>-0.71414096088112133</v>
      </c>
      <c r="D26" s="44">
        <f t="shared" si="0"/>
        <v>3.8440701087444822</v>
      </c>
    </row>
    <row r="27" spans="2:7" x14ac:dyDescent="0.25">
      <c r="B27">
        <f t="shared" si="2"/>
        <v>20</v>
      </c>
      <c r="C27" s="44">
        <f t="shared" si="3"/>
        <v>-0.63810642925239358</v>
      </c>
      <c r="D27" s="44">
        <f t="shared" si="0"/>
        <v>3.9354756702243257</v>
      </c>
    </row>
    <row r="28" spans="2:7" x14ac:dyDescent="0.25">
      <c r="B28">
        <f t="shared" si="2"/>
        <v>21</v>
      </c>
      <c r="C28" s="44">
        <f t="shared" si="3"/>
        <v>-0.56207189762366583</v>
      </c>
      <c r="D28" s="44">
        <f t="shared" si="0"/>
        <v>4.0233692349711578</v>
      </c>
    </row>
    <row r="29" spans="2:7" x14ac:dyDescent="0.25">
      <c r="B29">
        <f t="shared" si="2"/>
        <v>22</v>
      </c>
      <c r="C29" s="44">
        <f t="shared" si="3"/>
        <v>-0.48603736599493808</v>
      </c>
      <c r="D29" s="44">
        <f t="shared" si="0"/>
        <v>4.1079762354348146</v>
      </c>
    </row>
    <row r="30" spans="2:7" x14ac:dyDescent="0.25">
      <c r="B30">
        <f t="shared" si="2"/>
        <v>23</v>
      </c>
      <c r="C30" s="44">
        <f t="shared" si="3"/>
        <v>-0.41000283436621032</v>
      </c>
      <c r="D30" s="44">
        <f t="shared" si="0"/>
        <v>4.1894957931572128</v>
      </c>
    </row>
    <row r="31" spans="2:7" x14ac:dyDescent="0.25">
      <c r="B31">
        <f t="shared" si="2"/>
        <v>24</v>
      </c>
      <c r="C31" s="44">
        <f t="shared" si="3"/>
        <v>-0.33396830273748257</v>
      </c>
      <c r="D31" s="44">
        <f t="shared" si="0"/>
        <v>4.2681048195735274</v>
      </c>
    </row>
    <row r="32" spans="2:7" x14ac:dyDescent="0.25">
      <c r="B32">
        <f t="shared" si="2"/>
        <v>25</v>
      </c>
      <c r="C32" s="44">
        <f t="shared" si="3"/>
        <v>-0.25793377110875482</v>
      </c>
      <c r="D32" s="44">
        <f t="shared" si="0"/>
        <v>4.3439613258927121</v>
      </c>
    </row>
    <row r="33" spans="2:4" x14ac:dyDescent="0.25">
      <c r="B33">
        <f t="shared" si="2"/>
        <v>26</v>
      </c>
      <c r="C33" s="44">
        <f t="shared" si="3"/>
        <v>-0.18189923948002709</v>
      </c>
      <c r="D33" s="44">
        <f t="shared" si="0"/>
        <v>4.4172071211158261</v>
      </c>
    </row>
    <row r="34" spans="2:4" x14ac:dyDescent="0.25">
      <c r="B34">
        <f t="shared" si="2"/>
        <v>27</v>
      </c>
      <c r="C34" s="44">
        <f t="shared" si="3"/>
        <v>-0.10586470785129937</v>
      </c>
      <c r="D34" s="44">
        <f t="shared" si="0"/>
        <v>4.4879700311857205</v>
      </c>
    </row>
    <row r="35" spans="2:4" x14ac:dyDescent="0.25">
      <c r="B35">
        <f t="shared" si="2"/>
        <v>28</v>
      </c>
      <c r="C35" s="44">
        <f t="shared" si="3"/>
        <v>-2.9830176222571642E-2</v>
      </c>
      <c r="D35" s="44">
        <f t="shared" si="0"/>
        <v>4.556365739359161</v>
      </c>
    </row>
    <row r="36" spans="2:4" x14ac:dyDescent="0.25">
      <c r="B36">
        <f t="shared" si="2"/>
        <v>29</v>
      </c>
      <c r="C36" s="44">
        <f t="shared" si="3"/>
        <v>4.6204355406156083E-2</v>
      </c>
      <c r="D36" s="44">
        <f t="shared" si="0"/>
        <v>4.6224993240443792</v>
      </c>
    </row>
    <row r="37" spans="2:4" x14ac:dyDescent="0.25">
      <c r="B37">
        <f t="shared" si="2"/>
        <v>30</v>
      </c>
      <c r="C37" s="44">
        <f t="shared" si="3"/>
        <v>0.12223888703488381</v>
      </c>
      <c r="D37" s="44">
        <f t="shared" si="0"/>
        <v>4.6864665528279978</v>
      </c>
    </row>
    <row r="38" spans="2:4" x14ac:dyDescent="0.25">
      <c r="B38">
        <f t="shared" si="2"/>
        <v>31</v>
      </c>
      <c r="C38" s="44">
        <f t="shared" si="3"/>
        <v>0.19827341866361153</v>
      </c>
      <c r="D38" s="44">
        <f t="shared" si="0"/>
        <v>4.7483549783857075</v>
      </c>
    </row>
    <row r="39" spans="2:4" x14ac:dyDescent="0.25">
      <c r="B39">
        <f t="shared" si="2"/>
        <v>32</v>
      </c>
      <c r="C39" s="44">
        <f t="shared" si="3"/>
        <v>0.27430795029233923</v>
      </c>
      <c r="D39" s="44">
        <f t="shared" si="0"/>
        <v>4.8082448721695865</v>
      </c>
    </row>
    <row r="40" spans="2:4" x14ac:dyDescent="0.25">
      <c r="B40">
        <f t="shared" si="2"/>
        <v>33</v>
      </c>
      <c r="C40" s="44">
        <f t="shared" si="3"/>
        <v>0.35034248192106698</v>
      </c>
      <c r="D40" s="44">
        <f t="shared" si="0"/>
        <v>4.866210024313574</v>
      </c>
    </row>
    <row r="41" spans="2:4" x14ac:dyDescent="0.25">
      <c r="B41">
        <f t="shared" si="2"/>
        <v>34</v>
      </c>
      <c r="C41" s="44">
        <f t="shared" si="3"/>
        <v>0.42637701354979474</v>
      </c>
      <c r="D41" s="44">
        <f t="shared" si="0"/>
        <v>4.9223184324782068</v>
      </c>
    </row>
    <row r="42" spans="2:4" x14ac:dyDescent="0.25">
      <c r="B42">
        <f t="shared" si="2"/>
        <v>35</v>
      </c>
      <c r="C42" s="44">
        <f t="shared" si="3"/>
        <v>0.50241154517852249</v>
      </c>
      <c r="D42" s="44">
        <f t="shared" si="0"/>
        <v>4.9766328979240066</v>
      </c>
    </row>
    <row r="43" spans="2:4" x14ac:dyDescent="0.25">
      <c r="B43">
        <f t="shared" si="2"/>
        <v>36</v>
      </c>
      <c r="C43" s="44">
        <f t="shared" si="3"/>
        <v>0.57844607680725024</v>
      </c>
      <c r="D43" s="44">
        <f t="shared" si="0"/>
        <v>5.0292115436402449</v>
      </c>
    </row>
    <row r="44" spans="2:4" x14ac:dyDescent="0.25">
      <c r="B44">
        <f t="shared" si="2"/>
        <v>37</v>
      </c>
      <c r="C44" s="44">
        <f t="shared" si="3"/>
        <v>0.654480608435978</v>
      </c>
      <c r="D44" s="44">
        <f t="shared" si="0"/>
        <v>5.0801082666286836</v>
      </c>
    </row>
    <row r="45" spans="2:4" x14ac:dyDescent="0.25">
      <c r="B45">
        <f t="shared" si="2"/>
        <v>38</v>
      </c>
      <c r="C45" s="44">
        <f t="shared" si="3"/>
        <v>0.73051514006470575</v>
      </c>
      <c r="D45" s="44">
        <f t="shared" si="0"/>
        <v>5.1293731342780946</v>
      </c>
    </row>
    <row r="46" spans="2:4" x14ac:dyDescent="0.25">
      <c r="B46">
        <f t="shared" si="2"/>
        <v>39</v>
      </c>
      <c r="C46" s="44">
        <f t="shared" si="3"/>
        <v>0.8065496716934335</v>
      </c>
      <c r="D46" s="44">
        <f t="shared" si="0"/>
        <v>5.1770527330363052</v>
      </c>
    </row>
    <row r="47" spans="2:4" x14ac:dyDescent="0.25">
      <c r="B47">
        <f t="shared" si="2"/>
        <v>40</v>
      </c>
      <c r="C47" s="44">
        <f t="shared" si="3"/>
        <v>0.88258420332216125</v>
      </c>
      <c r="D47" s="44">
        <f t="shared" si="0"/>
        <v>5.2231904761958923</v>
      </c>
    </row>
    <row r="48" spans="2:4" x14ac:dyDescent="0.25">
      <c r="B48">
        <f t="shared" si="2"/>
        <v>41</v>
      </c>
      <c r="C48" s="44">
        <f t="shared" si="3"/>
        <v>0.95861873495088901</v>
      </c>
      <c r="D48" s="44">
        <f t="shared" si="0"/>
        <v>5.2678268764841025</v>
      </c>
    </row>
    <row r="49" spans="2:4" x14ac:dyDescent="0.25">
      <c r="B49">
        <f t="shared" si="2"/>
        <v>42</v>
      </c>
      <c r="C49" s="44">
        <f t="shared" si="3"/>
        <v>1.0346532665796166</v>
      </c>
      <c r="D49" s="44">
        <f t="shared" si="0"/>
        <v>5.3109997882313129</v>
      </c>
    </row>
    <row r="50" spans="2:4" x14ac:dyDescent="0.25">
      <c r="B50">
        <f t="shared" si="2"/>
        <v>43</v>
      </c>
      <c r="C50" s="44">
        <f t="shared" si="3"/>
        <v>1.1106877982083443</v>
      </c>
      <c r="D50" s="44">
        <f t="shared" si="0"/>
        <v>5.3527446231422102</v>
      </c>
    </row>
    <row r="51" spans="2:4" x14ac:dyDescent="0.25">
      <c r="B51">
        <f t="shared" si="2"/>
        <v>44</v>
      </c>
      <c r="C51" s="44">
        <f t="shared" si="3"/>
        <v>1.1867223298370719</v>
      </c>
      <c r="D51" s="44">
        <f t="shared" si="0"/>
        <v>5.3930945430766037</v>
      </c>
    </row>
    <row r="52" spans="2:4" x14ac:dyDescent="0.25">
      <c r="B52">
        <f t="shared" si="2"/>
        <v>45</v>
      </c>
      <c r="C52" s="44">
        <f t="shared" si="3"/>
        <v>1.2627568614657996</v>
      </c>
      <c r="D52" s="44">
        <f t="shared" si="0"/>
        <v>5.4320806327361737</v>
      </c>
    </row>
    <row r="53" spans="2:4" x14ac:dyDescent="0.25">
      <c r="B53">
        <f t="shared" si="2"/>
        <v>46</v>
      </c>
      <c r="C53" s="44">
        <f t="shared" si="3"/>
        <v>1.3387913930945272</v>
      </c>
      <c r="D53" s="44">
        <f t="shared" si="0"/>
        <v>5.4697320547292101</v>
      </c>
    </row>
    <row r="54" spans="2:4" x14ac:dyDescent="0.25">
      <c r="B54">
        <f t="shared" si="2"/>
        <v>47</v>
      </c>
      <c r="C54" s="44">
        <f t="shared" si="3"/>
        <v>1.4148259247232549</v>
      </c>
      <c r="D54" s="44">
        <f t="shared" si="0"/>
        <v>5.5060761891311509</v>
      </c>
    </row>
    <row r="55" spans="2:4" x14ac:dyDescent="0.25">
      <c r="B55">
        <f t="shared" si="2"/>
        <v>48</v>
      </c>
      <c r="C55" s="44">
        <f t="shared" si="3"/>
        <v>1.4908604563519825</v>
      </c>
      <c r="D55" s="44">
        <f t="shared" si="0"/>
        <v>5.5411387593618162</v>
      </c>
    </row>
    <row r="56" spans="2:4" x14ac:dyDescent="0.25">
      <c r="B56">
        <f t="shared" si="2"/>
        <v>49</v>
      </c>
      <c r="C56" s="44">
        <f t="shared" si="3"/>
        <v>1.5668949879807101</v>
      </c>
      <c r="D56" s="44">
        <f t="shared" si="0"/>
        <v>5.5749439459501842</v>
      </c>
    </row>
    <row r="57" spans="2:4" x14ac:dyDescent="0.25">
      <c r="B57">
        <f t="shared" si="2"/>
        <v>50</v>
      </c>
      <c r="C57" s="44">
        <f t="shared" si="3"/>
        <v>1.6429295196094378</v>
      </c>
      <c r="D57" s="44">
        <f t="shared" si="0"/>
        <v>5.607514489546273</v>
      </c>
    </row>
    <row r="58" spans="2:4" x14ac:dyDescent="0.25">
      <c r="B58">
        <f t="shared" si="2"/>
        <v>51</v>
      </c>
      <c r="C58" s="44">
        <f t="shared" si="3"/>
        <v>1.7189640512381654</v>
      </c>
      <c r="D58" s="44">
        <f t="shared" si="0"/>
        <v>5.6388717843604308</v>
      </c>
    </row>
    <row r="59" spans="2:4" x14ac:dyDescent="0.25">
      <c r="B59">
        <f t="shared" si="2"/>
        <v>52</v>
      </c>
      <c r="C59" s="44">
        <f t="shared" si="3"/>
        <v>1.7949985828668931</v>
      </c>
      <c r="D59" s="44">
        <f t="shared" si="0"/>
        <v>5.6690359630576506</v>
      </c>
    </row>
    <row r="60" spans="2:4" x14ac:dyDescent="0.25">
      <c r="B60">
        <f t="shared" si="2"/>
        <v>53</v>
      </c>
      <c r="C60" s="44">
        <f t="shared" si="3"/>
        <v>1.8710331144956207</v>
      </c>
      <c r="D60" s="44">
        <f t="shared" si="0"/>
        <v>5.6980259740041355</v>
      </c>
    </row>
    <row r="61" spans="2:4" x14ac:dyDescent="0.25">
      <c r="B61">
        <f t="shared" si="2"/>
        <v>54</v>
      </c>
      <c r="C61" s="44">
        <f t="shared" si="3"/>
        <v>1.9470676461243484</v>
      </c>
      <c r="D61" s="44">
        <f t="shared" si="0"/>
        <v>5.7258596516514944</v>
      </c>
    </row>
    <row r="62" spans="2:4" x14ac:dyDescent="0.25">
      <c r="B62">
        <f t="shared" si="2"/>
        <v>55</v>
      </c>
      <c r="C62" s="44">
        <f t="shared" si="3"/>
        <v>2.023102177753076</v>
      </c>
      <c r="D62" s="44">
        <f t="shared" si="0"/>
        <v>5.7525537807477614</v>
      </c>
    </row>
    <row r="63" spans="2:4" x14ac:dyDescent="0.25">
      <c r="B63">
        <f t="shared" si="2"/>
        <v>56</v>
      </c>
      <c r="C63" s="44">
        <f t="shared" si="3"/>
        <v>2.0991367093818036</v>
      </c>
      <c r="D63" s="44">
        <f t="shared" si="0"/>
        <v>5.7781241549814553</v>
      </c>
    </row>
    <row r="64" spans="2:4" x14ac:dyDescent="0.25">
      <c r="B64">
        <f t="shared" si="2"/>
        <v>57</v>
      </c>
      <c r="C64" s="44">
        <f t="shared" si="3"/>
        <v>2.1751712410105313</v>
      </c>
      <c r="D64" s="44">
        <f t="shared" si="0"/>
        <v>5.8025856305930503</v>
      </c>
    </row>
    <row r="65" spans="2:4" x14ac:dyDescent="0.25">
      <c r="B65">
        <f t="shared" si="2"/>
        <v>58</v>
      </c>
      <c r="C65" s="44">
        <f t="shared" si="3"/>
        <v>2.2512057726392589</v>
      </c>
      <c r="D65" s="44">
        <f t="shared" si="0"/>
        <v>5.8259521754258969</v>
      </c>
    </row>
    <row r="66" spans="2:4" x14ac:dyDescent="0.25">
      <c r="B66">
        <f t="shared" si="2"/>
        <v>59</v>
      </c>
      <c r="C66" s="44">
        <f t="shared" si="3"/>
        <v>2.3272403042679866</v>
      </c>
      <c r="D66" s="44">
        <f t="shared" si="0"/>
        <v>5.8482369138343335</v>
      </c>
    </row>
    <row r="67" spans="2:4" x14ac:dyDescent="0.25">
      <c r="B67">
        <f t="shared" si="2"/>
        <v>60</v>
      </c>
      <c r="C67" s="44">
        <f t="shared" si="3"/>
        <v>2.4032748358967142</v>
      </c>
      <c r="D67" s="44">
        <f t="shared" si="0"/>
        <v>5.8694521678193556</v>
      </c>
    </row>
    <row r="68" spans="2:4" x14ac:dyDescent="0.25">
      <c r="B68">
        <f t="shared" si="2"/>
        <v>61</v>
      </c>
      <c r="C68" s="44">
        <f t="shared" si="3"/>
        <v>2.4793093675254418</v>
      </c>
      <c r="D68" s="44">
        <f t="shared" si="0"/>
        <v>5.8896094947206912</v>
      </c>
    </row>
    <row r="69" spans="2:4" x14ac:dyDescent="0.25">
      <c r="B69">
        <f t="shared" si="2"/>
        <v>62</v>
      </c>
      <c r="C69" s="44">
        <f t="shared" si="3"/>
        <v>2.5553438991541695</v>
      </c>
      <c r="D69" s="44">
        <f t="shared" si="0"/>
        <v>5.9087197217577438</v>
      </c>
    </row>
    <row r="70" spans="2:4" x14ac:dyDescent="0.25">
      <c r="B70">
        <f t="shared" si="2"/>
        <v>63</v>
      </c>
      <c r="C70" s="44">
        <f t="shared" si="3"/>
        <v>2.6313784307828971</v>
      </c>
      <c r="D70" s="44">
        <f t="shared" si="0"/>
        <v>5.9267929776797255</v>
      </c>
    </row>
    <row r="71" spans="2:4" x14ac:dyDescent="0.25">
      <c r="B71">
        <f t="shared" si="2"/>
        <v>64</v>
      </c>
      <c r="C71" s="44">
        <f t="shared" si="3"/>
        <v>2.7074129624116248</v>
      </c>
      <c r="D71" s="44">
        <f t="shared" si="0"/>
        <v>5.943838721757051</v>
      </c>
    </row>
    <row r="72" spans="2:4" x14ac:dyDescent="0.25">
      <c r="B72">
        <f t="shared" si="2"/>
        <v>65</v>
      </c>
      <c r="C72" s="44">
        <f t="shared" si="3"/>
        <v>2.7834474940403524</v>
      </c>
      <c r="D72" s="44">
        <f t="shared" si="0"/>
        <v>5.9598657703209472</v>
      </c>
    </row>
    <row r="73" spans="2:4" x14ac:dyDescent="0.25">
      <c r="B73">
        <f t="shared" si="2"/>
        <v>66</v>
      </c>
      <c r="C73" s="44">
        <f t="shared" si="3"/>
        <v>2.8594820256690801</v>
      </c>
      <c r="D73" s="44">
        <f t="shared" ref="D73:D136" si="4">($F$3^2-(C73-$E$3)^2)^0.5</f>
        <v>5.9748823210359623</v>
      </c>
    </row>
    <row r="74" spans="2:4" x14ac:dyDescent="0.25">
      <c r="B74">
        <f t="shared" ref="B74:B137" si="5">B73+1</f>
        <v>67</v>
      </c>
      <c r="C74" s="44">
        <f t="shared" ref="C74:C137" si="6">($G$3-$H$3)/160+C73</f>
        <v>2.9355165572978077</v>
      </c>
      <c r="D74" s="44">
        <f t="shared" si="4"/>
        <v>5.9888959750702702</v>
      </c>
    </row>
    <row r="75" spans="2:4" x14ac:dyDescent="0.25">
      <c r="B75">
        <f t="shared" si="5"/>
        <v>68</v>
      </c>
      <c r="C75" s="44">
        <f t="shared" si="6"/>
        <v>3.0115510889265353</v>
      </c>
      <c r="D75" s="44">
        <f t="shared" si="4"/>
        <v>6.0019137573108861</v>
      </c>
    </row>
    <row r="76" spans="2:4" x14ac:dyDescent="0.25">
      <c r="B76">
        <f t="shared" si="5"/>
        <v>69</v>
      </c>
      <c r="C76" s="44">
        <f t="shared" si="6"/>
        <v>3.087585620555263</v>
      </c>
      <c r="D76" s="44">
        <f t="shared" si="4"/>
        <v>6.0139421347550783</v>
      </c>
    </row>
    <row r="77" spans="2:4" x14ac:dyDescent="0.25">
      <c r="B77">
        <f t="shared" si="5"/>
        <v>70</v>
      </c>
      <c r="C77" s="44">
        <f t="shared" si="6"/>
        <v>3.1636201521839906</v>
      </c>
      <c r="D77" s="44">
        <f t="shared" si="4"/>
        <v>6.0249870331949484</v>
      </c>
    </row>
    <row r="78" spans="2:4" x14ac:dyDescent="0.25">
      <c r="B78">
        <f t="shared" si="5"/>
        <v>71</v>
      </c>
      <c r="C78" s="44">
        <f t="shared" si="6"/>
        <v>3.2396546838127183</v>
      </c>
      <c r="D78" s="44">
        <f t="shared" si="4"/>
        <v>6.035053852299253</v>
      </c>
    </row>
    <row r="79" spans="2:4" x14ac:dyDescent="0.25">
      <c r="B79">
        <f t="shared" si="5"/>
        <v>72</v>
      </c>
      <c r="C79" s="44">
        <f t="shared" si="6"/>
        <v>3.3156892154414459</v>
      </c>
      <c r="D79" s="44">
        <f t="shared" si="4"/>
        <v>6.0441474791848719</v>
      </c>
    </row>
    <row r="80" spans="2:4" x14ac:dyDescent="0.25">
      <c r="B80">
        <f t="shared" si="5"/>
        <v>73</v>
      </c>
      <c r="C80" s="44">
        <f t="shared" si="6"/>
        <v>3.3917237470701735</v>
      </c>
      <c r="D80" s="44">
        <f t="shared" si="4"/>
        <v>6.052272300559653</v>
      </c>
    </row>
    <row r="81" spans="2:4" x14ac:dyDescent="0.25">
      <c r="B81">
        <f t="shared" si="5"/>
        <v>74</v>
      </c>
      <c r="C81" s="44">
        <f t="shared" si="6"/>
        <v>3.4677582786989012</v>
      </c>
      <c r="D81" s="44">
        <f t="shared" si="4"/>
        <v>6.059432213508658</v>
      </c>
    </row>
    <row r="82" spans="2:4" x14ac:dyDescent="0.25">
      <c r="B82">
        <f t="shared" si="5"/>
        <v>75</v>
      </c>
      <c r="C82" s="44">
        <f t="shared" si="6"/>
        <v>3.5437928103276288</v>
      </c>
      <c r="D82" s="44">
        <f t="shared" si="4"/>
        <v>6.0656306349868707</v>
      </c>
    </row>
    <row r="83" spans="2:4" x14ac:dyDescent="0.25">
      <c r="B83">
        <f t="shared" si="5"/>
        <v>76</v>
      </c>
      <c r="C83" s="44">
        <f t="shared" si="6"/>
        <v>3.6198273419563565</v>
      </c>
      <c r="D83" s="44">
        <f t="shared" si="4"/>
        <v>6.0708705100731661</v>
      </c>
    </row>
    <row r="84" spans="2:4" x14ac:dyDescent="0.25">
      <c r="B84">
        <f t="shared" si="5"/>
        <v>77</v>
      </c>
      <c r="C84" s="44">
        <f t="shared" si="6"/>
        <v>3.6958618735850841</v>
      </c>
      <c r="D84" s="44">
        <f t="shared" si="4"/>
        <v>6.07515431903263</v>
      </c>
    </row>
    <row r="85" spans="2:4" x14ac:dyDescent="0.25">
      <c r="B85">
        <f t="shared" si="5"/>
        <v>78</v>
      </c>
      <c r="C85" s="44">
        <f t="shared" si="6"/>
        <v>3.7718964052138118</v>
      </c>
      <c r="D85" s="44">
        <f t="shared" si="4"/>
        <v>6.0784840832271341</v>
      </c>
    </row>
    <row r="86" spans="2:4" x14ac:dyDescent="0.25">
      <c r="B86">
        <f t="shared" si="5"/>
        <v>79</v>
      </c>
      <c r="C86" s="44">
        <f t="shared" si="6"/>
        <v>3.8479309368425394</v>
      </c>
      <c r="D86" s="44">
        <f t="shared" si="4"/>
        <v>6.08086136990726</v>
      </c>
    </row>
    <row r="87" spans="2:4" x14ac:dyDescent="0.25">
      <c r="B87">
        <f t="shared" si="5"/>
        <v>80</v>
      </c>
      <c r="C87" s="44">
        <f t="shared" si="6"/>
        <v>3.923965468471267</v>
      </c>
      <c r="D87" s="44">
        <f t="shared" si="4"/>
        <v>6.0822872959122209</v>
      </c>
    </row>
    <row r="88" spans="2:4" x14ac:dyDescent="0.25">
      <c r="B88">
        <f t="shared" si="5"/>
        <v>81</v>
      </c>
      <c r="C88" s="44">
        <f t="shared" si="6"/>
        <v>4.0000000000999947</v>
      </c>
      <c r="D88" s="44">
        <f t="shared" si="4"/>
        <v>6.0827625302982193</v>
      </c>
    </row>
    <row r="89" spans="2:4" x14ac:dyDescent="0.25">
      <c r="B89">
        <f t="shared" si="5"/>
        <v>82</v>
      </c>
      <c r="C89" s="44">
        <f t="shared" si="6"/>
        <v>4.0760345317287223</v>
      </c>
      <c r="D89" s="44">
        <f t="shared" si="4"/>
        <v>6.0822872959097216</v>
      </c>
    </row>
    <row r="90" spans="2:4" x14ac:dyDescent="0.25">
      <c r="B90">
        <f t="shared" si="5"/>
        <v>83</v>
      </c>
      <c r="C90" s="44">
        <f t="shared" si="6"/>
        <v>4.15206906335745</v>
      </c>
      <c r="D90" s="44">
        <f t="shared" si="4"/>
        <v>6.0808613699022596</v>
      </c>
    </row>
    <row r="91" spans="2:4" x14ac:dyDescent="0.25">
      <c r="B91">
        <f t="shared" si="5"/>
        <v>84</v>
      </c>
      <c r="C91" s="44">
        <f t="shared" si="6"/>
        <v>4.2281035949861776</v>
      </c>
      <c r="D91" s="44">
        <f t="shared" si="4"/>
        <v>6.078484083219629</v>
      </c>
    </row>
    <row r="92" spans="2:4" x14ac:dyDescent="0.25">
      <c r="B92">
        <f t="shared" si="5"/>
        <v>85</v>
      </c>
      <c r="C92" s="44">
        <f t="shared" si="6"/>
        <v>4.3041381266149052</v>
      </c>
      <c r="D92" s="44">
        <f t="shared" si="4"/>
        <v>6.0751543190226176</v>
      </c>
    </row>
    <row r="93" spans="2:4" x14ac:dyDescent="0.25">
      <c r="B93">
        <f t="shared" si="5"/>
        <v>86</v>
      </c>
      <c r="C93" s="44">
        <f t="shared" si="6"/>
        <v>4.3801726582436329</v>
      </c>
      <c r="D93" s="44">
        <f t="shared" si="4"/>
        <v>6.0708705100606428</v>
      </c>
    </row>
    <row r="94" spans="2:4" x14ac:dyDescent="0.25">
      <c r="B94">
        <f t="shared" si="5"/>
        <v>87</v>
      </c>
      <c r="C94" s="44">
        <f t="shared" si="6"/>
        <v>4.4562071898723605</v>
      </c>
      <c r="D94" s="44">
        <f t="shared" si="4"/>
        <v>6.0656306349718294</v>
      </c>
    </row>
    <row r="95" spans="2:4" x14ac:dyDescent="0.25">
      <c r="B95">
        <f t="shared" si="5"/>
        <v>88</v>
      </c>
      <c r="C95" s="44">
        <f t="shared" si="6"/>
        <v>4.5322417215010882</v>
      </c>
      <c r="D95" s="44">
        <f t="shared" si="4"/>
        <v>6.0594322134910916</v>
      </c>
    </row>
    <row r="96" spans="2:4" x14ac:dyDescent="0.25">
      <c r="B96">
        <f t="shared" si="5"/>
        <v>89</v>
      </c>
      <c r="C96" s="44">
        <f t="shared" si="6"/>
        <v>4.6082762531298158</v>
      </c>
      <c r="D96" s="44">
        <f t="shared" si="4"/>
        <v>6.0522723005395536</v>
      </c>
    </row>
    <row r="97" spans="2:4" x14ac:dyDescent="0.25">
      <c r="B97">
        <f t="shared" si="5"/>
        <v>90</v>
      </c>
      <c r="C97" s="44">
        <f t="shared" si="6"/>
        <v>4.6843107847585435</v>
      </c>
      <c r="D97" s="44">
        <f t="shared" si="4"/>
        <v>6.0441474791622296</v>
      </c>
    </row>
    <row r="98" spans="2:4" x14ac:dyDescent="0.25">
      <c r="B98">
        <f t="shared" si="5"/>
        <v>91</v>
      </c>
      <c r="C98" s="44">
        <f t="shared" si="6"/>
        <v>4.7603453163872711</v>
      </c>
      <c r="D98" s="44">
        <f t="shared" si="4"/>
        <v>6.0350538522740571</v>
      </c>
    </row>
    <row r="99" spans="2:4" x14ac:dyDescent="0.25">
      <c r="B99">
        <f t="shared" si="5"/>
        <v>92</v>
      </c>
      <c r="C99" s="44">
        <f t="shared" si="6"/>
        <v>4.8363798480159987</v>
      </c>
      <c r="D99" s="44">
        <f t="shared" si="4"/>
        <v>6.0249870331671858</v>
      </c>
    </row>
    <row r="100" spans="2:4" x14ac:dyDescent="0.25">
      <c r="B100">
        <f t="shared" si="5"/>
        <v>93</v>
      </c>
      <c r="C100" s="44">
        <f t="shared" si="6"/>
        <v>4.9124143796447264</v>
      </c>
      <c r="D100" s="44">
        <f t="shared" si="4"/>
        <v>6.0139421347247364</v>
      </c>
    </row>
    <row r="101" spans="2:4" x14ac:dyDescent="0.25">
      <c r="B101">
        <f t="shared" si="5"/>
        <v>94</v>
      </c>
      <c r="C101" s="44">
        <f t="shared" si="6"/>
        <v>4.988448911273454</v>
      </c>
      <c r="D101" s="44">
        <f t="shared" si="4"/>
        <v>6.0019137572779497</v>
      </c>
    </row>
    <row r="102" spans="2:4" x14ac:dyDescent="0.25">
      <c r="B102">
        <f t="shared" si="5"/>
        <v>95</v>
      </c>
      <c r="C102" s="44">
        <f t="shared" si="6"/>
        <v>5.0644834429021817</v>
      </c>
      <c r="D102" s="44">
        <f t="shared" si="4"/>
        <v>5.9888959750347235</v>
      </c>
    </row>
    <row r="103" spans="2:4" x14ac:dyDescent="0.25">
      <c r="B103">
        <f t="shared" si="5"/>
        <v>96</v>
      </c>
      <c r="C103" s="44">
        <f t="shared" si="6"/>
        <v>5.1405179745309093</v>
      </c>
      <c r="D103" s="44">
        <f t="shared" si="4"/>
        <v>5.9748823209977866</v>
      </c>
    </row>
    <row r="104" spans="2:4" x14ac:dyDescent="0.25">
      <c r="B104">
        <f t="shared" si="5"/>
        <v>97</v>
      </c>
      <c r="C104" s="44">
        <f t="shared" si="6"/>
        <v>5.2165525061596369</v>
      </c>
      <c r="D104" s="44">
        <f t="shared" si="4"/>
        <v>5.9598657702801239</v>
      </c>
    </row>
    <row r="105" spans="2:4" x14ac:dyDescent="0.25">
      <c r="B105">
        <f t="shared" si="5"/>
        <v>98</v>
      </c>
      <c r="C105" s="44">
        <f t="shared" si="6"/>
        <v>5.2925870377883646</v>
      </c>
      <c r="D105" s="44">
        <f t="shared" si="4"/>
        <v>5.9438387217135604</v>
      </c>
    </row>
    <row r="106" spans="2:4" x14ac:dyDescent="0.25">
      <c r="B106">
        <f t="shared" si="5"/>
        <v>99</v>
      </c>
      <c r="C106" s="44">
        <f t="shared" si="6"/>
        <v>5.3686215694170922</v>
      </c>
      <c r="D106" s="44">
        <f t="shared" si="4"/>
        <v>5.9267929776335437</v>
      </c>
    </row>
    <row r="107" spans="2:4" x14ac:dyDescent="0.25">
      <c r="B107">
        <f t="shared" si="5"/>
        <v>100</v>
      </c>
      <c r="C107" s="44">
        <f t="shared" si="6"/>
        <v>5.4446561010458199</v>
      </c>
      <c r="D107" s="44">
        <f t="shared" si="4"/>
        <v>5.9087197217088478</v>
      </c>
    </row>
    <row r="108" spans="2:4" x14ac:dyDescent="0.25">
      <c r="B108">
        <f t="shared" si="5"/>
        <v>101</v>
      </c>
      <c r="C108" s="44">
        <f t="shared" si="6"/>
        <v>5.5206906326745475</v>
      </c>
      <c r="D108" s="44">
        <f t="shared" si="4"/>
        <v>5.8896094946690551</v>
      </c>
    </row>
    <row r="109" spans="2:4" x14ac:dyDescent="0.25">
      <c r="B109">
        <f t="shared" si="5"/>
        <v>102</v>
      </c>
      <c r="C109" s="44">
        <f t="shared" si="6"/>
        <v>5.5967251643032752</v>
      </c>
      <c r="D109" s="44">
        <f t="shared" si="4"/>
        <v>5.8694521677649503</v>
      </c>
    </row>
    <row r="110" spans="2:4" x14ac:dyDescent="0.25">
      <c r="B110">
        <f t="shared" si="5"/>
        <v>103</v>
      </c>
      <c r="C110" s="44">
        <f t="shared" si="6"/>
        <v>5.6727596959320028</v>
      </c>
      <c r="D110" s="44">
        <f t="shared" si="4"/>
        <v>5.8482369137771313</v>
      </c>
    </row>
    <row r="111" spans="2:4" x14ac:dyDescent="0.25">
      <c r="B111">
        <f t="shared" si="5"/>
        <v>104</v>
      </c>
      <c r="C111" s="44">
        <f t="shared" si="6"/>
        <v>5.7487942275607304</v>
      </c>
      <c r="D111" s="44">
        <f t="shared" si="4"/>
        <v>5.8259521753658658</v>
      </c>
    </row>
    <row r="112" spans="2:4" x14ac:dyDescent="0.25">
      <c r="B112">
        <f t="shared" si="5"/>
        <v>105</v>
      </c>
      <c r="C112" s="44">
        <f t="shared" si="6"/>
        <v>5.8248287591894581</v>
      </c>
      <c r="D112" s="44">
        <f t="shared" si="4"/>
        <v>5.8025856305301566</v>
      </c>
    </row>
    <row r="113" spans="2:4" x14ac:dyDescent="0.25">
      <c r="B113">
        <f t="shared" si="5"/>
        <v>106</v>
      </c>
      <c r="C113" s="44">
        <f t="shared" si="6"/>
        <v>5.9008632908181857</v>
      </c>
      <c r="D113" s="44">
        <f t="shared" si="4"/>
        <v>5.7781241549156634</v>
      </c>
    </row>
    <row r="114" spans="2:4" x14ac:dyDescent="0.25">
      <c r="B114">
        <f t="shared" si="5"/>
        <v>107</v>
      </c>
      <c r="C114" s="44">
        <f t="shared" si="6"/>
        <v>5.9768978224469134</v>
      </c>
      <c r="D114" s="44">
        <f t="shared" si="4"/>
        <v>5.7525537806790332</v>
      </c>
    </row>
    <row r="115" spans="2:4" x14ac:dyDescent="0.25">
      <c r="B115">
        <f t="shared" si="5"/>
        <v>108</v>
      </c>
      <c r="C115" s="44">
        <f t="shared" si="6"/>
        <v>6.052932354075641</v>
      </c>
      <c r="D115" s="44">
        <f t="shared" si="4"/>
        <v>5.7258596515797908</v>
      </c>
    </row>
    <row r="116" spans="2:4" x14ac:dyDescent="0.25">
      <c r="B116">
        <f t="shared" si="5"/>
        <v>109</v>
      </c>
      <c r="C116" s="44">
        <f t="shared" si="6"/>
        <v>6.1289668857043687</v>
      </c>
      <c r="D116" s="44">
        <f t="shared" si="4"/>
        <v>5.698025973929413</v>
      </c>
    </row>
    <row r="117" spans="2:4" x14ac:dyDescent="0.25">
      <c r="B117">
        <f t="shared" si="5"/>
        <v>110</v>
      </c>
      <c r="C117" s="44">
        <f t="shared" si="6"/>
        <v>6.2050014173330963</v>
      </c>
      <c r="D117" s="44">
        <f t="shared" si="4"/>
        <v>5.6690359629798639</v>
      </c>
    </row>
    <row r="118" spans="2:4" x14ac:dyDescent="0.25">
      <c r="B118">
        <f t="shared" si="5"/>
        <v>111</v>
      </c>
      <c r="C118" s="44">
        <f t="shared" si="6"/>
        <v>6.2810359489618239</v>
      </c>
      <c r="D118" s="44">
        <f t="shared" si="4"/>
        <v>5.6388717842795311</v>
      </c>
    </row>
    <row r="119" spans="2:4" x14ac:dyDescent="0.25">
      <c r="B119">
        <f t="shared" si="5"/>
        <v>112</v>
      </c>
      <c r="C119" s="44">
        <f t="shared" si="6"/>
        <v>6.3570704805905516</v>
      </c>
      <c r="D119" s="44">
        <f t="shared" si="4"/>
        <v>5.6075144894622095</v>
      </c>
    </row>
    <row r="120" spans="2:4" x14ac:dyDescent="0.25">
      <c r="B120">
        <f t="shared" si="5"/>
        <v>113</v>
      </c>
      <c r="C120" s="44">
        <f t="shared" si="6"/>
        <v>6.4331050122192792</v>
      </c>
      <c r="D120" s="44">
        <f t="shared" si="4"/>
        <v>5.5749439458629011</v>
      </c>
    </row>
    <row r="121" spans="2:4" x14ac:dyDescent="0.25">
      <c r="B121">
        <f t="shared" si="5"/>
        <v>114</v>
      </c>
      <c r="C121" s="44">
        <f t="shared" si="6"/>
        <v>6.5091395438480069</v>
      </c>
      <c r="D121" s="44">
        <f t="shared" si="4"/>
        <v>5.5411387592712575</v>
      </c>
    </row>
    <row r="122" spans="2:4" x14ac:dyDescent="0.25">
      <c r="B122">
        <f t="shared" si="5"/>
        <v>115</v>
      </c>
      <c r="C122" s="44">
        <f t="shared" si="6"/>
        <v>6.5851740754767345</v>
      </c>
      <c r="D122" s="44">
        <f t="shared" si="4"/>
        <v>5.5060761890372536</v>
      </c>
    </row>
    <row r="123" spans="2:4" x14ac:dyDescent="0.25">
      <c r="B123">
        <f t="shared" si="5"/>
        <v>116</v>
      </c>
      <c r="C123" s="44">
        <f t="shared" si="6"/>
        <v>6.6612086071054621</v>
      </c>
      <c r="D123" s="44">
        <f t="shared" si="4"/>
        <v>5.4697320546319084</v>
      </c>
    </row>
    <row r="124" spans="2:4" x14ac:dyDescent="0.25">
      <c r="B124">
        <f t="shared" si="5"/>
        <v>117</v>
      </c>
      <c r="C124" s="44">
        <f t="shared" si="6"/>
        <v>6.7372431387341898</v>
      </c>
      <c r="D124" s="44">
        <f t="shared" si="4"/>
        <v>5.4320806326353992</v>
      </c>
    </row>
    <row r="125" spans="2:4" x14ac:dyDescent="0.25">
      <c r="B125">
        <f t="shared" si="5"/>
        <v>118</v>
      </c>
      <c r="C125" s="44">
        <f t="shared" si="6"/>
        <v>6.8132776703629174</v>
      </c>
      <c r="D125" s="44">
        <f t="shared" si="4"/>
        <v>5.3930945429722801</v>
      </c>
    </row>
    <row r="126" spans="2:4" x14ac:dyDescent="0.25">
      <c r="B126">
        <f t="shared" si="5"/>
        <v>119</v>
      </c>
      <c r="C126" s="44">
        <f t="shared" si="6"/>
        <v>6.8893122019916451</v>
      </c>
      <c r="D126" s="44">
        <f t="shared" si="4"/>
        <v>5.3527446230342601</v>
      </c>
    </row>
    <row r="127" spans="2:4" x14ac:dyDescent="0.25">
      <c r="B127">
        <f t="shared" si="5"/>
        <v>120</v>
      </c>
      <c r="C127" s="44">
        <f t="shared" si="6"/>
        <v>6.9653467336203727</v>
      </c>
      <c r="D127" s="44">
        <f t="shared" si="4"/>
        <v>5.3109997881196511</v>
      </c>
    </row>
    <row r="128" spans="2:4" x14ac:dyDescent="0.25">
      <c r="B128">
        <f t="shared" si="5"/>
        <v>121</v>
      </c>
      <c r="C128" s="44">
        <f t="shared" si="6"/>
        <v>7.0413812652491004</v>
      </c>
      <c r="D128" s="44">
        <f t="shared" si="4"/>
        <v>5.2678268763686393</v>
      </c>
    </row>
    <row r="129" spans="2:4" x14ac:dyDescent="0.25">
      <c r="B129">
        <f t="shared" si="5"/>
        <v>122</v>
      </c>
      <c r="C129" s="44">
        <f t="shared" si="6"/>
        <v>7.117415796877828</v>
      </c>
      <c r="D129" s="44">
        <f t="shared" si="4"/>
        <v>5.22319047607653</v>
      </c>
    </row>
    <row r="130" spans="2:4" x14ac:dyDescent="0.25">
      <c r="B130">
        <f t="shared" si="5"/>
        <v>123</v>
      </c>
      <c r="C130" s="44">
        <f t="shared" si="6"/>
        <v>7.1934503285065556</v>
      </c>
      <c r="D130" s="44">
        <f t="shared" si="4"/>
        <v>5.1770527329129425</v>
      </c>
    </row>
    <row r="131" spans="2:4" x14ac:dyDescent="0.25">
      <c r="B131">
        <f t="shared" si="5"/>
        <v>124</v>
      </c>
      <c r="C131" s="44">
        <f t="shared" si="6"/>
        <v>7.2694848601352833</v>
      </c>
      <c r="D131" s="44">
        <f t="shared" si="4"/>
        <v>5.1293731341506206</v>
      </c>
    </row>
    <row r="132" spans="2:4" x14ac:dyDescent="0.25">
      <c r="B132">
        <f t="shared" si="5"/>
        <v>125</v>
      </c>
      <c r="C132" s="44">
        <f t="shared" si="6"/>
        <v>7.3455193917640109</v>
      </c>
      <c r="D132" s="44">
        <f t="shared" si="4"/>
        <v>5.080108266496981</v>
      </c>
    </row>
    <row r="133" spans="2:4" x14ac:dyDescent="0.25">
      <c r="B133">
        <f t="shared" si="5"/>
        <v>126</v>
      </c>
      <c r="C133" s="44">
        <f t="shared" si="6"/>
        <v>7.4215539233927386</v>
      </c>
      <c r="D133" s="44">
        <f t="shared" si="4"/>
        <v>5.0292115435041858</v>
      </c>
    </row>
    <row r="134" spans="2:4" x14ac:dyDescent="0.25">
      <c r="B134">
        <f t="shared" si="5"/>
        <v>127</v>
      </c>
      <c r="C134" s="44">
        <f t="shared" si="6"/>
        <v>7.4975884550214662</v>
      </c>
      <c r="D134" s="44">
        <f t="shared" si="4"/>
        <v>4.9766328977834551</v>
      </c>
    </row>
    <row r="135" spans="2:4" x14ac:dyDescent="0.25">
      <c r="B135">
        <f t="shared" si="5"/>
        <v>128</v>
      </c>
      <c r="C135" s="44">
        <f t="shared" si="6"/>
        <v>7.5736229866501938</v>
      </c>
      <c r="D135" s="44">
        <f t="shared" si="4"/>
        <v>4.9223184323330145</v>
      </c>
    </row>
    <row r="136" spans="2:4" x14ac:dyDescent="0.25">
      <c r="B136">
        <f t="shared" si="5"/>
        <v>129</v>
      </c>
      <c r="C136" s="44">
        <f t="shared" si="6"/>
        <v>7.6496575182789215</v>
      </c>
      <c r="D136" s="44">
        <f t="shared" si="4"/>
        <v>4.8662100241635828</v>
      </c>
    </row>
    <row r="137" spans="2:4" x14ac:dyDescent="0.25">
      <c r="B137">
        <f t="shared" si="5"/>
        <v>130</v>
      </c>
      <c r="C137" s="44">
        <f t="shared" si="6"/>
        <v>7.7256920499076491</v>
      </c>
      <c r="D137" s="44">
        <f t="shared" ref="D137:D167" si="7">($F$3^2-(C137-$E$3)^2)^0.5</f>
        <v>4.8082448720146242</v>
      </c>
    </row>
    <row r="138" spans="2:4" x14ac:dyDescent="0.25">
      <c r="B138">
        <f t="shared" ref="B138:B201" si="8">B137+1</f>
        <v>131</v>
      </c>
      <c r="C138" s="44">
        <f t="shared" ref="C138:C166" si="9">($G$3-$H$3)/160+C137</f>
        <v>7.8017265815363768</v>
      </c>
      <c r="D138" s="44">
        <f t="shared" si="7"/>
        <v>4.7483549782255885</v>
      </c>
    </row>
    <row r="139" spans="2:4" x14ac:dyDescent="0.25">
      <c r="B139">
        <f t="shared" si="8"/>
        <v>132</v>
      </c>
      <c r="C139" s="44">
        <f t="shared" si="9"/>
        <v>7.8777611131651044</v>
      </c>
      <c r="D139" s="44">
        <f t="shared" si="7"/>
        <v>4.6864665526625195</v>
      </c>
    </row>
    <row r="140" spans="2:4" x14ac:dyDescent="0.25">
      <c r="B140">
        <f t="shared" si="8"/>
        <v>133</v>
      </c>
      <c r="C140" s="44">
        <f t="shared" si="9"/>
        <v>7.9537956447938321</v>
      </c>
      <c r="D140" s="44">
        <f t="shared" si="7"/>
        <v>4.6224993238733223</v>
      </c>
    </row>
    <row r="141" spans="2:4" x14ac:dyDescent="0.25">
      <c r="B141">
        <f t="shared" si="8"/>
        <v>134</v>
      </c>
      <c r="C141" s="44">
        <f t="shared" si="9"/>
        <v>8.0298301764225606</v>
      </c>
      <c r="D141" s="44">
        <f t="shared" si="7"/>
        <v>4.556365739182282</v>
      </c>
    </row>
    <row r="142" spans="2:4" x14ac:dyDescent="0.25">
      <c r="B142">
        <f t="shared" si="8"/>
        <v>135</v>
      </c>
      <c r="C142" s="44">
        <f t="shared" si="9"/>
        <v>8.1058647080512891</v>
      </c>
      <c r="D142" s="44">
        <f t="shared" si="7"/>
        <v>4.4879700310027575</v>
      </c>
    </row>
    <row r="143" spans="2:4" x14ac:dyDescent="0.25">
      <c r="B143">
        <f t="shared" si="8"/>
        <v>136</v>
      </c>
      <c r="C143" s="44">
        <f t="shared" si="9"/>
        <v>8.1818992396800176</v>
      </c>
      <c r="D143" s="44">
        <f t="shared" si="7"/>
        <v>4.4172071209264896</v>
      </c>
    </row>
    <row r="144" spans="2:4" x14ac:dyDescent="0.25">
      <c r="B144">
        <f t="shared" si="8"/>
        <v>137</v>
      </c>
      <c r="C144" s="44">
        <f t="shared" si="9"/>
        <v>8.2579337713087462</v>
      </c>
      <c r="D144" s="44">
        <f t="shared" si="7"/>
        <v>4.3439613256966814</v>
      </c>
    </row>
    <row r="145" spans="2:4" x14ac:dyDescent="0.25">
      <c r="B145">
        <f t="shared" si="8"/>
        <v>138</v>
      </c>
      <c r="C145" s="44">
        <f t="shared" si="9"/>
        <v>8.3339683029374747</v>
      </c>
      <c r="D145" s="44">
        <f t="shared" si="7"/>
        <v>4.2681048193704498</v>
      </c>
    </row>
    <row r="146" spans="2:4" x14ac:dyDescent="0.25">
      <c r="B146">
        <f t="shared" si="8"/>
        <v>139</v>
      </c>
      <c r="C146" s="44">
        <f t="shared" si="9"/>
        <v>8.4100028345662032</v>
      </c>
      <c r="D146" s="44">
        <f t="shared" si="7"/>
        <v>4.1894957929466932</v>
      </c>
    </row>
    <row r="147" spans="2:4" x14ac:dyDescent="0.25">
      <c r="B147">
        <f t="shared" si="8"/>
        <v>140</v>
      </c>
      <c r="C147" s="44">
        <f t="shared" si="9"/>
        <v>8.4860373661949318</v>
      </c>
      <c r="D147" s="44">
        <f t="shared" si="7"/>
        <v>4.1079762352164151</v>
      </c>
    </row>
    <row r="148" spans="2:4" x14ac:dyDescent="0.25">
      <c r="B148">
        <f t="shared" si="8"/>
        <v>141</v>
      </c>
      <c r="C148" s="44">
        <f t="shared" si="9"/>
        <v>8.5620718978236603</v>
      </c>
      <c r="D148" s="44">
        <f t="shared" si="7"/>
        <v>4.0233692347443855</v>
      </c>
    </row>
    <row r="149" spans="2:4" x14ac:dyDescent="0.25">
      <c r="B149">
        <f t="shared" si="8"/>
        <v>142</v>
      </c>
      <c r="C149" s="44">
        <f t="shared" si="9"/>
        <v>8.6381064294523888</v>
      </c>
      <c r="D149" s="44">
        <f t="shared" si="7"/>
        <v>3.9354756699886235</v>
      </c>
    </row>
    <row r="150" spans="2:4" x14ac:dyDescent="0.25">
      <c r="B150">
        <f t="shared" si="8"/>
        <v>143</v>
      </c>
      <c r="C150" s="44">
        <f t="shared" si="9"/>
        <v>8.7141409610811174</v>
      </c>
      <c r="D150" s="44">
        <f t="shared" si="7"/>
        <v>3.8440701084992184</v>
      </c>
    </row>
    <row r="151" spans="2:4" x14ac:dyDescent="0.25">
      <c r="B151">
        <f t="shared" si="8"/>
        <v>144</v>
      </c>
      <c r="C151" s="44">
        <f t="shared" si="9"/>
        <v>8.7901754927098459</v>
      </c>
      <c r="D151" s="44">
        <f t="shared" si="7"/>
        <v>3.7488956705998073</v>
      </c>
    </row>
    <row r="152" spans="2:4" x14ac:dyDescent="0.25">
      <c r="B152">
        <f t="shared" si="8"/>
        <v>145</v>
      </c>
      <c r="C152" s="44">
        <f t="shared" si="9"/>
        <v>8.8662100243385744</v>
      </c>
      <c r="D152" s="44">
        <f t="shared" si="7"/>
        <v>3.6496575180455992</v>
      </c>
    </row>
    <row r="153" spans="2:4" x14ac:dyDescent="0.25">
      <c r="B153">
        <f t="shared" si="8"/>
        <v>146</v>
      </c>
      <c r="C153" s="44">
        <f t="shared" si="9"/>
        <v>8.9422445559673029</v>
      </c>
      <c r="D153" s="44">
        <f t="shared" si="7"/>
        <v>3.5460144879866959</v>
      </c>
    </row>
    <row r="154" spans="2:4" x14ac:dyDescent="0.25">
      <c r="B154">
        <f t="shared" si="8"/>
        <v>147</v>
      </c>
      <c r="C154" s="44">
        <f t="shared" si="9"/>
        <v>9.0182790875960315</v>
      </c>
      <c r="D154" s="44">
        <f t="shared" si="7"/>
        <v>3.4375681809960268</v>
      </c>
    </row>
    <row r="155" spans="2:4" x14ac:dyDescent="0.25">
      <c r="B155">
        <f t="shared" si="8"/>
        <v>148</v>
      </c>
      <c r="C155" s="44">
        <f t="shared" si="9"/>
        <v>9.09431361922476</v>
      </c>
      <c r="D155" s="44">
        <f t="shared" si="7"/>
        <v>3.3238484846606831</v>
      </c>
    </row>
    <row r="156" spans="2:4" x14ac:dyDescent="0.25">
      <c r="B156">
        <f t="shared" si="8"/>
        <v>149</v>
      </c>
      <c r="C156" s="44">
        <f t="shared" si="9"/>
        <v>9.1703481508534885</v>
      </c>
      <c r="D156" s="44">
        <f t="shared" si="7"/>
        <v>3.2042939938410622</v>
      </c>
    </row>
    <row r="157" spans="2:4" x14ac:dyDescent="0.25">
      <c r="B157">
        <f t="shared" si="8"/>
        <v>150</v>
      </c>
      <c r="C157" s="44">
        <f t="shared" si="9"/>
        <v>9.2463826824822171</v>
      </c>
      <c r="D157" s="44">
        <f t="shared" si="7"/>
        <v>3.0782249347555304</v>
      </c>
    </row>
    <row r="158" spans="2:4" x14ac:dyDescent="0.25">
      <c r="B158">
        <f t="shared" si="8"/>
        <v>151</v>
      </c>
      <c r="C158" s="44">
        <f t="shared" si="9"/>
        <v>9.3224172141109456</v>
      </c>
      <c r="D158" s="44">
        <f t="shared" si="7"/>
        <v>2.9448047471666898</v>
      </c>
    </row>
    <row r="159" spans="2:4" x14ac:dyDescent="0.25">
      <c r="B159">
        <f t="shared" si="8"/>
        <v>152</v>
      </c>
      <c r="C159" s="44">
        <f t="shared" si="9"/>
        <v>9.3984517457396741</v>
      </c>
      <c r="D159" s="44">
        <f t="shared" si="7"/>
        <v>2.8029839009384729</v>
      </c>
    </row>
    <row r="160" spans="2:4" x14ac:dyDescent="0.25">
      <c r="B160">
        <f t="shared" si="8"/>
        <v>153</v>
      </c>
      <c r="C160" s="44">
        <f t="shared" si="9"/>
        <v>9.4744862773684027</v>
      </c>
      <c r="D160" s="44">
        <f t="shared" si="7"/>
        <v>2.6514147165060846</v>
      </c>
    </row>
    <row r="161" spans="2:4" x14ac:dyDescent="0.25">
      <c r="B161">
        <f t="shared" si="8"/>
        <v>154</v>
      </c>
      <c r="C161" s="44">
        <f t="shared" si="9"/>
        <v>9.5505208089971312</v>
      </c>
      <c r="D161" s="44">
        <f t="shared" si="7"/>
        <v>2.4883164487037872</v>
      </c>
    </row>
    <row r="162" spans="2:4" x14ac:dyDescent="0.25">
      <c r="B162">
        <f t="shared" si="8"/>
        <v>155</v>
      </c>
      <c r="C162" s="44">
        <f t="shared" si="9"/>
        <v>9.6265553406258597</v>
      </c>
      <c r="D162" s="44">
        <f t="shared" si="7"/>
        <v>2.3112496617359639</v>
      </c>
    </row>
    <row r="163" spans="2:4" x14ac:dyDescent="0.25">
      <c r="B163">
        <f t="shared" si="8"/>
        <v>156</v>
      </c>
      <c r="C163" s="44">
        <f t="shared" si="9"/>
        <v>9.7025898722545882</v>
      </c>
      <c r="D163" s="44">
        <f t="shared" si="7"/>
        <v>2.1167117774650839</v>
      </c>
    </row>
    <row r="164" spans="2:4" x14ac:dyDescent="0.25">
      <c r="B164">
        <f t="shared" si="8"/>
        <v>157</v>
      </c>
      <c r="C164" s="44">
        <f t="shared" si="9"/>
        <v>9.7786244038833168</v>
      </c>
      <c r="D164" s="44">
        <f t="shared" si="7"/>
        <v>1.8993419910179883</v>
      </c>
    </row>
    <row r="165" spans="2:4" x14ac:dyDescent="0.25">
      <c r="B165">
        <f t="shared" si="8"/>
        <v>158</v>
      </c>
      <c r="C165" s="44">
        <f t="shared" si="9"/>
        <v>9.8546589355120453</v>
      </c>
      <c r="D165" s="44">
        <f t="shared" si="7"/>
        <v>1.6501420389860244</v>
      </c>
    </row>
    <row r="166" spans="2:4" x14ac:dyDescent="0.25">
      <c r="B166">
        <f t="shared" si="8"/>
        <v>159</v>
      </c>
      <c r="C166" s="44">
        <f t="shared" si="9"/>
        <v>9.9306934671407738</v>
      </c>
      <c r="D166" s="44">
        <f t="shared" si="7"/>
        <v>1.3516193986524989</v>
      </c>
    </row>
    <row r="167" spans="2:4" x14ac:dyDescent="0.25">
      <c r="B167">
        <f t="shared" si="8"/>
        <v>160</v>
      </c>
      <c r="C167" s="44">
        <f>G3</f>
        <v>10.082762530298218</v>
      </c>
      <c r="D167" s="44">
        <f t="shared" si="7"/>
        <v>8.4293697021788069E-8</v>
      </c>
    </row>
    <row r="168" spans="2:4" x14ac:dyDescent="0.25">
      <c r="B168">
        <f t="shared" si="8"/>
        <v>161</v>
      </c>
      <c r="C168" s="44">
        <f>$H$3+0.0000000001</f>
        <v>-2.0827625301982193</v>
      </c>
      <c r="D168" s="44">
        <f>-(($F$3^2-(C168-$E$3)^2)^0.5)</f>
        <v>-3.4879057321038625E-5</v>
      </c>
    </row>
    <row r="169" spans="2:4" x14ac:dyDescent="0.25">
      <c r="B169">
        <f t="shared" si="8"/>
        <v>162</v>
      </c>
      <c r="C169" s="44">
        <f>($G$3-$H$3)/160+C168</f>
        <v>-2.0067279985694917</v>
      </c>
      <c r="D169" s="44">
        <f t="shared" ref="D169:D232" si="10">-(($F$3^2-(C169-$E$3)^2)^0.5)</f>
        <v>-0.95875896407874173</v>
      </c>
    </row>
    <row r="170" spans="2:4" x14ac:dyDescent="0.25">
      <c r="B170">
        <f t="shared" si="8"/>
        <v>163</v>
      </c>
      <c r="C170" s="44">
        <f t="shared" ref="C170:C233" si="11">($G$3-$H$3)/160+C169</f>
        <v>-1.930693466940764</v>
      </c>
      <c r="D170" s="44">
        <f t="shared" si="10"/>
        <v>-1.3516193995301087</v>
      </c>
    </row>
    <row r="171" spans="2:4" x14ac:dyDescent="0.25">
      <c r="B171">
        <f t="shared" si="8"/>
        <v>164</v>
      </c>
      <c r="C171" s="44">
        <f t="shared" si="11"/>
        <v>-1.8546589353120364</v>
      </c>
      <c r="D171" s="44">
        <f t="shared" si="10"/>
        <v>-1.6501420396956512</v>
      </c>
    </row>
    <row r="172" spans="2:4" x14ac:dyDescent="0.25">
      <c r="B172">
        <f t="shared" si="8"/>
        <v>165</v>
      </c>
      <c r="C172" s="44">
        <f t="shared" si="11"/>
        <v>-1.7786244036833088</v>
      </c>
      <c r="D172" s="44">
        <f t="shared" si="10"/>
        <v>-1.8993419916264984</v>
      </c>
    </row>
    <row r="173" spans="2:4" x14ac:dyDescent="0.25">
      <c r="B173">
        <f t="shared" si="8"/>
        <v>166</v>
      </c>
      <c r="C173" s="44">
        <f t="shared" si="11"/>
        <v>-1.7025898720545811</v>
      </c>
      <c r="D173" s="44">
        <f t="shared" si="10"/>
        <v>-2.1167117780039177</v>
      </c>
    </row>
    <row r="174" spans="2:4" x14ac:dyDescent="0.25">
      <c r="B174">
        <f t="shared" si="8"/>
        <v>167</v>
      </c>
      <c r="C174" s="44">
        <f t="shared" si="11"/>
        <v>-1.6265553404258535</v>
      </c>
      <c r="D174" s="44">
        <f t="shared" si="10"/>
        <v>-2.3112496622228638</v>
      </c>
    </row>
    <row r="175" spans="2:4" x14ac:dyDescent="0.25">
      <c r="B175">
        <f t="shared" si="8"/>
        <v>168</v>
      </c>
      <c r="C175" s="44">
        <f t="shared" si="11"/>
        <v>-1.5505208087971258</v>
      </c>
      <c r="D175" s="44">
        <f t="shared" si="10"/>
        <v>-2.488316449149925</v>
      </c>
    </row>
    <row r="176" spans="2:4" x14ac:dyDescent="0.25">
      <c r="B176">
        <f t="shared" si="8"/>
        <v>169</v>
      </c>
      <c r="C176" s="44">
        <f t="shared" si="11"/>
        <v>-1.4744862771683982</v>
      </c>
      <c r="D176" s="44">
        <f t="shared" si="10"/>
        <v>-2.6514147169190418</v>
      </c>
    </row>
    <row r="177" spans="2:4" x14ac:dyDescent="0.25">
      <c r="B177">
        <f t="shared" si="8"/>
        <v>170</v>
      </c>
      <c r="C177" s="44">
        <f t="shared" si="11"/>
        <v>-1.3984517455396706</v>
      </c>
      <c r="D177" s="44">
        <f t="shared" si="10"/>
        <v>-2.8029839013236724</v>
      </c>
    </row>
    <row r="178" spans="2:4" x14ac:dyDescent="0.25">
      <c r="B178">
        <f t="shared" si="8"/>
        <v>171</v>
      </c>
      <c r="C178" s="44">
        <f t="shared" si="11"/>
        <v>-1.3224172139109429</v>
      </c>
      <c r="D178" s="44">
        <f t="shared" si="10"/>
        <v>-2.9448047475281731</v>
      </c>
    </row>
    <row r="179" spans="2:4" x14ac:dyDescent="0.25">
      <c r="B179">
        <f t="shared" si="8"/>
        <v>172</v>
      </c>
      <c r="C179" s="44">
        <f t="shared" si="11"/>
        <v>-1.2463826822822153</v>
      </c>
      <c r="D179" s="44">
        <f t="shared" si="10"/>
        <v>-3.0782249350964039</v>
      </c>
    </row>
    <row r="180" spans="2:4" x14ac:dyDescent="0.25">
      <c r="B180">
        <f t="shared" si="8"/>
        <v>173</v>
      </c>
      <c r="C180" s="44">
        <f t="shared" si="11"/>
        <v>-1.1703481506534876</v>
      </c>
      <c r="D180" s="44">
        <f t="shared" si="10"/>
        <v>-3.2042939941637774</v>
      </c>
    </row>
    <row r="181" spans="2:4" x14ac:dyDescent="0.25">
      <c r="B181">
        <f t="shared" si="8"/>
        <v>174</v>
      </c>
      <c r="C181" s="44">
        <f t="shared" si="11"/>
        <v>-1.09431361902476</v>
      </c>
      <c r="D181" s="44">
        <f t="shared" si="10"/>
        <v>-3.3238484849672143</v>
      </c>
    </row>
    <row r="182" spans="2:4" x14ac:dyDescent="0.25">
      <c r="B182">
        <f t="shared" si="8"/>
        <v>175</v>
      </c>
      <c r="C182" s="44">
        <f t="shared" si="11"/>
        <v>-1.0182790873960323</v>
      </c>
      <c r="D182" s="44">
        <f t="shared" si="10"/>
        <v>-3.4375681812879928</v>
      </c>
    </row>
    <row r="183" spans="2:4" x14ac:dyDescent="0.25">
      <c r="B183">
        <f t="shared" si="8"/>
        <v>176</v>
      </c>
      <c r="C183" s="44">
        <f t="shared" si="11"/>
        <v>-0.94224455576730459</v>
      </c>
      <c r="D183" s="44">
        <f t="shared" si="10"/>
        <v>-3.5460144882654427</v>
      </c>
    </row>
    <row r="184" spans="2:4" x14ac:dyDescent="0.25">
      <c r="B184">
        <f t="shared" si="8"/>
        <v>177</v>
      </c>
      <c r="C184" s="44">
        <f t="shared" si="11"/>
        <v>-0.86621002413857684</v>
      </c>
      <c r="D184" s="44">
        <f t="shared" si="10"/>
        <v>-3.6496575183122628</v>
      </c>
    </row>
    <row r="185" spans="2:4" x14ac:dyDescent="0.25">
      <c r="B185">
        <f t="shared" si="8"/>
        <v>178</v>
      </c>
      <c r="C185" s="44">
        <f t="shared" si="11"/>
        <v>-0.79017549250984909</v>
      </c>
      <c r="D185" s="44">
        <f t="shared" si="10"/>
        <v>-3.748895670855354</v>
      </c>
    </row>
    <row r="186" spans="2:4" x14ac:dyDescent="0.25">
      <c r="B186">
        <f t="shared" si="8"/>
        <v>179</v>
      </c>
      <c r="C186" s="44">
        <f t="shared" si="11"/>
        <v>-0.71414096088112133</v>
      </c>
      <c r="D186" s="44">
        <f t="shared" si="10"/>
        <v>-3.8440701087444822</v>
      </c>
    </row>
    <row r="187" spans="2:4" x14ac:dyDescent="0.25">
      <c r="B187">
        <f t="shared" si="8"/>
        <v>180</v>
      </c>
      <c r="C187" s="44">
        <f t="shared" si="11"/>
        <v>-0.63810642925239358</v>
      </c>
      <c r="D187" s="44">
        <f t="shared" si="10"/>
        <v>-3.9354756702243257</v>
      </c>
    </row>
    <row r="188" spans="2:4" x14ac:dyDescent="0.25">
      <c r="B188">
        <f t="shared" si="8"/>
        <v>181</v>
      </c>
      <c r="C188" s="44">
        <f t="shared" si="11"/>
        <v>-0.56207189762366583</v>
      </c>
      <c r="D188" s="44">
        <f t="shared" si="10"/>
        <v>-4.0233692349711578</v>
      </c>
    </row>
    <row r="189" spans="2:4" x14ac:dyDescent="0.25">
      <c r="B189">
        <f t="shared" si="8"/>
        <v>182</v>
      </c>
      <c r="C189" s="44">
        <f t="shared" si="11"/>
        <v>-0.48603736599493808</v>
      </c>
      <c r="D189" s="44">
        <f t="shared" si="10"/>
        <v>-4.1079762354348146</v>
      </c>
    </row>
    <row r="190" spans="2:4" x14ac:dyDescent="0.25">
      <c r="B190">
        <f t="shared" si="8"/>
        <v>183</v>
      </c>
      <c r="C190" s="44">
        <f t="shared" si="11"/>
        <v>-0.41000283436621032</v>
      </c>
      <c r="D190" s="44">
        <f t="shared" si="10"/>
        <v>-4.1894957931572128</v>
      </c>
    </row>
    <row r="191" spans="2:4" x14ac:dyDescent="0.25">
      <c r="B191">
        <f t="shared" si="8"/>
        <v>184</v>
      </c>
      <c r="C191" s="44">
        <f t="shared" si="11"/>
        <v>-0.33396830273748257</v>
      </c>
      <c r="D191" s="44">
        <f t="shared" si="10"/>
        <v>-4.2681048195735274</v>
      </c>
    </row>
    <row r="192" spans="2:4" x14ac:dyDescent="0.25">
      <c r="B192">
        <f t="shared" si="8"/>
        <v>185</v>
      </c>
      <c r="C192" s="44">
        <f t="shared" si="11"/>
        <v>-0.25793377110875482</v>
      </c>
      <c r="D192" s="44">
        <f t="shared" si="10"/>
        <v>-4.3439613258927121</v>
      </c>
    </row>
    <row r="193" spans="2:4" x14ac:dyDescent="0.25">
      <c r="B193">
        <f t="shared" si="8"/>
        <v>186</v>
      </c>
      <c r="C193" s="44">
        <f t="shared" si="11"/>
        <v>-0.18189923948002709</v>
      </c>
      <c r="D193" s="44">
        <f t="shared" si="10"/>
        <v>-4.4172071211158261</v>
      </c>
    </row>
    <row r="194" spans="2:4" x14ac:dyDescent="0.25">
      <c r="B194">
        <f t="shared" si="8"/>
        <v>187</v>
      </c>
      <c r="C194" s="44">
        <f t="shared" si="11"/>
        <v>-0.10586470785129937</v>
      </c>
      <c r="D194" s="44">
        <f t="shared" si="10"/>
        <v>-4.4879700311857205</v>
      </c>
    </row>
    <row r="195" spans="2:4" x14ac:dyDescent="0.25">
      <c r="B195">
        <f t="shared" si="8"/>
        <v>188</v>
      </c>
      <c r="C195" s="44">
        <f t="shared" si="11"/>
        <v>-2.9830176222571642E-2</v>
      </c>
      <c r="D195" s="44">
        <f t="shared" si="10"/>
        <v>-4.556365739359161</v>
      </c>
    </row>
    <row r="196" spans="2:4" x14ac:dyDescent="0.25">
      <c r="B196">
        <f t="shared" si="8"/>
        <v>189</v>
      </c>
      <c r="C196" s="44">
        <f t="shared" si="11"/>
        <v>4.6204355406156083E-2</v>
      </c>
      <c r="D196" s="44">
        <f t="shared" si="10"/>
        <v>-4.6224993240443792</v>
      </c>
    </row>
    <row r="197" spans="2:4" x14ac:dyDescent="0.25">
      <c r="B197">
        <f t="shared" si="8"/>
        <v>190</v>
      </c>
      <c r="C197" s="44">
        <f t="shared" si="11"/>
        <v>0.12223888703488381</v>
      </c>
      <c r="D197" s="44">
        <f t="shared" si="10"/>
        <v>-4.6864665528279978</v>
      </c>
    </row>
    <row r="198" spans="2:4" x14ac:dyDescent="0.25">
      <c r="B198">
        <f t="shared" si="8"/>
        <v>191</v>
      </c>
      <c r="C198" s="44">
        <f t="shared" si="11"/>
        <v>0.19827341866361153</v>
      </c>
      <c r="D198" s="44">
        <f t="shared" si="10"/>
        <v>-4.7483549783857075</v>
      </c>
    </row>
    <row r="199" spans="2:4" x14ac:dyDescent="0.25">
      <c r="B199">
        <f t="shared" si="8"/>
        <v>192</v>
      </c>
      <c r="C199" s="44">
        <f t="shared" si="11"/>
        <v>0.27430795029233923</v>
      </c>
      <c r="D199" s="44">
        <f t="shared" si="10"/>
        <v>-4.8082448721695865</v>
      </c>
    </row>
    <row r="200" spans="2:4" x14ac:dyDescent="0.25">
      <c r="B200">
        <f t="shared" si="8"/>
        <v>193</v>
      </c>
      <c r="C200" s="44">
        <f t="shared" si="11"/>
        <v>0.35034248192106698</v>
      </c>
      <c r="D200" s="44">
        <f t="shared" si="10"/>
        <v>-4.866210024313574</v>
      </c>
    </row>
    <row r="201" spans="2:4" x14ac:dyDescent="0.25">
      <c r="B201">
        <f t="shared" si="8"/>
        <v>194</v>
      </c>
      <c r="C201" s="44">
        <f t="shared" si="11"/>
        <v>0.42637701354979474</v>
      </c>
      <c r="D201" s="44">
        <f t="shared" si="10"/>
        <v>-4.9223184324782068</v>
      </c>
    </row>
    <row r="202" spans="2:4" x14ac:dyDescent="0.25">
      <c r="B202">
        <f t="shared" ref="B202:B265" si="12">B201+1</f>
        <v>195</v>
      </c>
      <c r="C202" s="44">
        <f t="shared" si="11"/>
        <v>0.50241154517852249</v>
      </c>
      <c r="D202" s="44">
        <f t="shared" si="10"/>
        <v>-4.9766328979240066</v>
      </c>
    </row>
    <row r="203" spans="2:4" x14ac:dyDescent="0.25">
      <c r="B203">
        <f t="shared" si="12"/>
        <v>196</v>
      </c>
      <c r="C203" s="44">
        <f t="shared" si="11"/>
        <v>0.57844607680725024</v>
      </c>
      <c r="D203" s="44">
        <f t="shared" si="10"/>
        <v>-5.0292115436402449</v>
      </c>
    </row>
    <row r="204" spans="2:4" x14ac:dyDescent="0.25">
      <c r="B204">
        <f t="shared" si="12"/>
        <v>197</v>
      </c>
      <c r="C204" s="44">
        <f t="shared" si="11"/>
        <v>0.654480608435978</v>
      </c>
      <c r="D204" s="44">
        <f t="shared" si="10"/>
        <v>-5.0801082666286836</v>
      </c>
    </row>
    <row r="205" spans="2:4" x14ac:dyDescent="0.25">
      <c r="B205">
        <f t="shared" si="12"/>
        <v>198</v>
      </c>
      <c r="C205" s="44">
        <f t="shared" si="11"/>
        <v>0.73051514006470575</v>
      </c>
      <c r="D205" s="44">
        <f t="shared" si="10"/>
        <v>-5.1293731342780946</v>
      </c>
    </row>
    <row r="206" spans="2:4" x14ac:dyDescent="0.25">
      <c r="B206">
        <f t="shared" si="12"/>
        <v>199</v>
      </c>
      <c r="C206" s="44">
        <f t="shared" si="11"/>
        <v>0.8065496716934335</v>
      </c>
      <c r="D206" s="44">
        <f t="shared" si="10"/>
        <v>-5.1770527330363052</v>
      </c>
    </row>
    <row r="207" spans="2:4" x14ac:dyDescent="0.25">
      <c r="B207">
        <f t="shared" si="12"/>
        <v>200</v>
      </c>
      <c r="C207" s="44">
        <f t="shared" si="11"/>
        <v>0.88258420332216125</v>
      </c>
      <c r="D207" s="44">
        <f t="shared" si="10"/>
        <v>-5.2231904761958923</v>
      </c>
    </row>
    <row r="208" spans="2:4" x14ac:dyDescent="0.25">
      <c r="B208">
        <f t="shared" si="12"/>
        <v>201</v>
      </c>
      <c r="C208" s="44">
        <f t="shared" si="11"/>
        <v>0.95861873495088901</v>
      </c>
      <c r="D208" s="44">
        <f t="shared" si="10"/>
        <v>-5.2678268764841025</v>
      </c>
    </row>
    <row r="209" spans="2:4" x14ac:dyDescent="0.25">
      <c r="B209">
        <f t="shared" si="12"/>
        <v>202</v>
      </c>
      <c r="C209" s="44">
        <f t="shared" si="11"/>
        <v>1.0346532665796166</v>
      </c>
      <c r="D209" s="44">
        <f t="shared" si="10"/>
        <v>-5.3109997882313129</v>
      </c>
    </row>
    <row r="210" spans="2:4" x14ac:dyDescent="0.25">
      <c r="B210">
        <f t="shared" si="12"/>
        <v>203</v>
      </c>
      <c r="C210" s="44">
        <f t="shared" si="11"/>
        <v>1.1106877982083443</v>
      </c>
      <c r="D210" s="44">
        <f t="shared" si="10"/>
        <v>-5.3527446231422102</v>
      </c>
    </row>
    <row r="211" spans="2:4" x14ac:dyDescent="0.25">
      <c r="B211">
        <f t="shared" si="12"/>
        <v>204</v>
      </c>
      <c r="C211" s="44">
        <f t="shared" si="11"/>
        <v>1.1867223298370719</v>
      </c>
      <c r="D211" s="44">
        <f t="shared" si="10"/>
        <v>-5.3930945430766037</v>
      </c>
    </row>
    <row r="212" spans="2:4" x14ac:dyDescent="0.25">
      <c r="B212">
        <f t="shared" si="12"/>
        <v>205</v>
      </c>
      <c r="C212" s="44">
        <f t="shared" si="11"/>
        <v>1.2627568614657996</v>
      </c>
      <c r="D212" s="44">
        <f t="shared" si="10"/>
        <v>-5.4320806327361737</v>
      </c>
    </row>
    <row r="213" spans="2:4" x14ac:dyDescent="0.25">
      <c r="B213">
        <f t="shared" si="12"/>
        <v>206</v>
      </c>
      <c r="C213" s="44">
        <f t="shared" si="11"/>
        <v>1.3387913930945272</v>
      </c>
      <c r="D213" s="44">
        <f t="shared" si="10"/>
        <v>-5.4697320547292101</v>
      </c>
    </row>
    <row r="214" spans="2:4" x14ac:dyDescent="0.25">
      <c r="B214">
        <f t="shared" si="12"/>
        <v>207</v>
      </c>
      <c r="C214" s="44">
        <f t="shared" si="11"/>
        <v>1.4148259247232549</v>
      </c>
      <c r="D214" s="44">
        <f t="shared" si="10"/>
        <v>-5.5060761891311509</v>
      </c>
    </row>
    <row r="215" spans="2:4" x14ac:dyDescent="0.25">
      <c r="B215">
        <f t="shared" si="12"/>
        <v>208</v>
      </c>
      <c r="C215" s="44">
        <f t="shared" si="11"/>
        <v>1.4908604563519825</v>
      </c>
      <c r="D215" s="44">
        <f t="shared" si="10"/>
        <v>-5.5411387593618162</v>
      </c>
    </row>
    <row r="216" spans="2:4" x14ac:dyDescent="0.25">
      <c r="B216">
        <f t="shared" si="12"/>
        <v>209</v>
      </c>
      <c r="C216" s="44">
        <f t="shared" si="11"/>
        <v>1.5668949879807101</v>
      </c>
      <c r="D216" s="44">
        <f t="shared" si="10"/>
        <v>-5.5749439459501842</v>
      </c>
    </row>
    <row r="217" spans="2:4" x14ac:dyDescent="0.25">
      <c r="B217">
        <f t="shared" si="12"/>
        <v>210</v>
      </c>
      <c r="C217" s="44">
        <f t="shared" si="11"/>
        <v>1.6429295196094378</v>
      </c>
      <c r="D217" s="44">
        <f t="shared" si="10"/>
        <v>-5.607514489546273</v>
      </c>
    </row>
    <row r="218" spans="2:4" x14ac:dyDescent="0.25">
      <c r="B218">
        <f t="shared" si="12"/>
        <v>211</v>
      </c>
      <c r="C218" s="44">
        <f t="shared" si="11"/>
        <v>1.7189640512381654</v>
      </c>
      <c r="D218" s="44">
        <f t="shared" si="10"/>
        <v>-5.6388717843604308</v>
      </c>
    </row>
    <row r="219" spans="2:4" x14ac:dyDescent="0.25">
      <c r="B219">
        <f t="shared" si="12"/>
        <v>212</v>
      </c>
      <c r="C219" s="44">
        <f t="shared" si="11"/>
        <v>1.7949985828668931</v>
      </c>
      <c r="D219" s="44">
        <f t="shared" si="10"/>
        <v>-5.6690359630576506</v>
      </c>
    </row>
    <row r="220" spans="2:4" x14ac:dyDescent="0.25">
      <c r="B220">
        <f t="shared" si="12"/>
        <v>213</v>
      </c>
      <c r="C220" s="44">
        <f t="shared" si="11"/>
        <v>1.8710331144956207</v>
      </c>
      <c r="D220" s="44">
        <f t="shared" si="10"/>
        <v>-5.6980259740041355</v>
      </c>
    </row>
    <row r="221" spans="2:4" x14ac:dyDescent="0.25">
      <c r="B221">
        <f t="shared" si="12"/>
        <v>214</v>
      </c>
      <c r="C221" s="44">
        <f t="shared" si="11"/>
        <v>1.9470676461243484</v>
      </c>
      <c r="D221" s="44">
        <f t="shared" si="10"/>
        <v>-5.7258596516514944</v>
      </c>
    </row>
    <row r="222" spans="2:4" x14ac:dyDescent="0.25">
      <c r="B222">
        <f t="shared" si="12"/>
        <v>215</v>
      </c>
      <c r="C222" s="44">
        <f t="shared" si="11"/>
        <v>2.023102177753076</v>
      </c>
      <c r="D222" s="44">
        <f t="shared" si="10"/>
        <v>-5.7525537807477614</v>
      </c>
    </row>
    <row r="223" spans="2:4" x14ac:dyDescent="0.25">
      <c r="B223">
        <f t="shared" si="12"/>
        <v>216</v>
      </c>
      <c r="C223" s="44">
        <f t="shared" si="11"/>
        <v>2.0991367093818036</v>
      </c>
      <c r="D223" s="44">
        <f t="shared" si="10"/>
        <v>-5.7781241549814553</v>
      </c>
    </row>
    <row r="224" spans="2:4" x14ac:dyDescent="0.25">
      <c r="B224">
        <f t="shared" si="12"/>
        <v>217</v>
      </c>
      <c r="C224" s="44">
        <f t="shared" si="11"/>
        <v>2.1751712410105313</v>
      </c>
      <c r="D224" s="44">
        <f t="shared" si="10"/>
        <v>-5.8025856305930503</v>
      </c>
    </row>
    <row r="225" spans="2:4" x14ac:dyDescent="0.25">
      <c r="B225">
        <f t="shared" si="12"/>
        <v>218</v>
      </c>
      <c r="C225" s="44">
        <f t="shared" si="11"/>
        <v>2.2512057726392589</v>
      </c>
      <c r="D225" s="44">
        <f t="shared" si="10"/>
        <v>-5.8259521754258969</v>
      </c>
    </row>
    <row r="226" spans="2:4" x14ac:dyDescent="0.25">
      <c r="B226">
        <f t="shared" si="12"/>
        <v>219</v>
      </c>
      <c r="C226" s="44">
        <f t="shared" si="11"/>
        <v>2.3272403042679866</v>
      </c>
      <c r="D226" s="44">
        <f t="shared" si="10"/>
        <v>-5.8482369138343335</v>
      </c>
    </row>
    <row r="227" spans="2:4" x14ac:dyDescent="0.25">
      <c r="B227">
        <f t="shared" si="12"/>
        <v>220</v>
      </c>
      <c r="C227" s="44">
        <f t="shared" si="11"/>
        <v>2.4032748358967142</v>
      </c>
      <c r="D227" s="44">
        <f t="shared" si="10"/>
        <v>-5.8694521678193556</v>
      </c>
    </row>
    <row r="228" spans="2:4" x14ac:dyDescent="0.25">
      <c r="B228">
        <f t="shared" si="12"/>
        <v>221</v>
      </c>
      <c r="C228" s="44">
        <f t="shared" si="11"/>
        <v>2.4793093675254418</v>
      </c>
      <c r="D228" s="44">
        <f t="shared" si="10"/>
        <v>-5.8896094947206912</v>
      </c>
    </row>
    <row r="229" spans="2:4" x14ac:dyDescent="0.25">
      <c r="B229">
        <f t="shared" si="12"/>
        <v>222</v>
      </c>
      <c r="C229" s="44">
        <f t="shared" si="11"/>
        <v>2.5553438991541695</v>
      </c>
      <c r="D229" s="44">
        <f t="shared" si="10"/>
        <v>-5.9087197217577438</v>
      </c>
    </row>
    <row r="230" spans="2:4" x14ac:dyDescent="0.25">
      <c r="B230">
        <f t="shared" si="12"/>
        <v>223</v>
      </c>
      <c r="C230" s="44">
        <f t="shared" si="11"/>
        <v>2.6313784307828971</v>
      </c>
      <c r="D230" s="44">
        <f t="shared" si="10"/>
        <v>-5.9267929776797255</v>
      </c>
    </row>
    <row r="231" spans="2:4" x14ac:dyDescent="0.25">
      <c r="B231">
        <f t="shared" si="12"/>
        <v>224</v>
      </c>
      <c r="C231" s="44">
        <f t="shared" si="11"/>
        <v>2.7074129624116248</v>
      </c>
      <c r="D231" s="44">
        <f t="shared" si="10"/>
        <v>-5.943838721757051</v>
      </c>
    </row>
    <row r="232" spans="2:4" x14ac:dyDescent="0.25">
      <c r="B232">
        <f t="shared" si="12"/>
        <v>225</v>
      </c>
      <c r="C232" s="44">
        <f t="shared" si="11"/>
        <v>2.7834474940403524</v>
      </c>
      <c r="D232" s="44">
        <f t="shared" si="10"/>
        <v>-5.9598657703209472</v>
      </c>
    </row>
    <row r="233" spans="2:4" x14ac:dyDescent="0.25">
      <c r="B233">
        <f t="shared" si="12"/>
        <v>226</v>
      </c>
      <c r="C233" s="44">
        <f t="shared" si="11"/>
        <v>2.8594820256690801</v>
      </c>
      <c r="D233" s="44">
        <f t="shared" ref="D233:D296" si="13">-(($F$3^2-(C233-$E$3)^2)^0.5)</f>
        <v>-5.9748823210359623</v>
      </c>
    </row>
    <row r="234" spans="2:4" x14ac:dyDescent="0.25">
      <c r="B234">
        <f t="shared" si="12"/>
        <v>227</v>
      </c>
      <c r="C234" s="44">
        <f t="shared" ref="C234:C297" si="14">($G$3-$H$3)/160+C233</f>
        <v>2.9355165572978077</v>
      </c>
      <c r="D234" s="44">
        <f t="shared" si="13"/>
        <v>-5.9888959750702702</v>
      </c>
    </row>
    <row r="235" spans="2:4" x14ac:dyDescent="0.25">
      <c r="B235">
        <f t="shared" si="12"/>
        <v>228</v>
      </c>
      <c r="C235" s="44">
        <f t="shared" si="14"/>
        <v>3.0115510889265353</v>
      </c>
      <c r="D235" s="44">
        <f t="shared" si="13"/>
        <v>-6.0019137573108861</v>
      </c>
    </row>
    <row r="236" spans="2:4" x14ac:dyDescent="0.25">
      <c r="B236">
        <f t="shared" si="12"/>
        <v>229</v>
      </c>
      <c r="C236" s="44">
        <f t="shared" si="14"/>
        <v>3.087585620555263</v>
      </c>
      <c r="D236" s="44">
        <f t="shared" si="13"/>
        <v>-6.0139421347550783</v>
      </c>
    </row>
    <row r="237" spans="2:4" x14ac:dyDescent="0.25">
      <c r="B237">
        <f t="shared" si="12"/>
        <v>230</v>
      </c>
      <c r="C237" s="44">
        <f t="shared" si="14"/>
        <v>3.1636201521839906</v>
      </c>
      <c r="D237" s="44">
        <f t="shared" si="13"/>
        <v>-6.0249870331949484</v>
      </c>
    </row>
    <row r="238" spans="2:4" x14ac:dyDescent="0.25">
      <c r="B238">
        <f t="shared" si="12"/>
        <v>231</v>
      </c>
      <c r="C238" s="44">
        <f t="shared" si="14"/>
        <v>3.2396546838127183</v>
      </c>
      <c r="D238" s="44">
        <f t="shared" si="13"/>
        <v>-6.035053852299253</v>
      </c>
    </row>
    <row r="239" spans="2:4" x14ac:dyDescent="0.25">
      <c r="B239">
        <f t="shared" si="12"/>
        <v>232</v>
      </c>
      <c r="C239" s="44">
        <f t="shared" si="14"/>
        <v>3.3156892154414459</v>
      </c>
      <c r="D239" s="44">
        <f t="shared" si="13"/>
        <v>-6.0441474791848719</v>
      </c>
    </row>
    <row r="240" spans="2:4" x14ac:dyDescent="0.25">
      <c r="B240">
        <f t="shared" si="12"/>
        <v>233</v>
      </c>
      <c r="C240" s="44">
        <f t="shared" si="14"/>
        <v>3.3917237470701735</v>
      </c>
      <c r="D240" s="44">
        <f t="shared" si="13"/>
        <v>-6.052272300559653</v>
      </c>
    </row>
    <row r="241" spans="2:4" x14ac:dyDescent="0.25">
      <c r="B241">
        <f t="shared" si="12"/>
        <v>234</v>
      </c>
      <c r="C241" s="44">
        <f t="shared" si="14"/>
        <v>3.4677582786989012</v>
      </c>
      <c r="D241" s="44">
        <f t="shared" si="13"/>
        <v>-6.059432213508658</v>
      </c>
    </row>
    <row r="242" spans="2:4" x14ac:dyDescent="0.25">
      <c r="B242">
        <f t="shared" si="12"/>
        <v>235</v>
      </c>
      <c r="C242" s="44">
        <f t="shared" si="14"/>
        <v>3.5437928103276288</v>
      </c>
      <c r="D242" s="44">
        <f t="shared" si="13"/>
        <v>-6.0656306349868707</v>
      </c>
    </row>
    <row r="243" spans="2:4" x14ac:dyDescent="0.25">
      <c r="B243">
        <f t="shared" si="12"/>
        <v>236</v>
      </c>
      <c r="C243" s="44">
        <f t="shared" si="14"/>
        <v>3.6198273419563565</v>
      </c>
      <c r="D243" s="44">
        <f t="shared" si="13"/>
        <v>-6.0708705100731661</v>
      </c>
    </row>
    <row r="244" spans="2:4" x14ac:dyDescent="0.25">
      <c r="B244">
        <f t="shared" si="12"/>
        <v>237</v>
      </c>
      <c r="C244" s="44">
        <f t="shared" si="14"/>
        <v>3.6958618735850841</v>
      </c>
      <c r="D244" s="44">
        <f t="shared" si="13"/>
        <v>-6.07515431903263</v>
      </c>
    </row>
    <row r="245" spans="2:4" x14ac:dyDescent="0.25">
      <c r="B245">
        <f t="shared" si="12"/>
        <v>238</v>
      </c>
      <c r="C245" s="44">
        <f t="shared" si="14"/>
        <v>3.7718964052138118</v>
      </c>
      <c r="D245" s="44">
        <f t="shared" si="13"/>
        <v>-6.0784840832271341</v>
      </c>
    </row>
    <row r="246" spans="2:4" x14ac:dyDescent="0.25">
      <c r="B246">
        <f t="shared" si="12"/>
        <v>239</v>
      </c>
      <c r="C246" s="44">
        <f t="shared" si="14"/>
        <v>3.8479309368425394</v>
      </c>
      <c r="D246" s="44">
        <f t="shared" si="13"/>
        <v>-6.08086136990726</v>
      </c>
    </row>
    <row r="247" spans="2:4" x14ac:dyDescent="0.25">
      <c r="B247">
        <f t="shared" si="12"/>
        <v>240</v>
      </c>
      <c r="C247" s="44">
        <f t="shared" si="14"/>
        <v>3.923965468471267</v>
      </c>
      <c r="D247" s="44">
        <f t="shared" si="13"/>
        <v>-6.0822872959122209</v>
      </c>
    </row>
    <row r="248" spans="2:4" x14ac:dyDescent="0.25">
      <c r="B248">
        <f t="shared" si="12"/>
        <v>241</v>
      </c>
      <c r="C248" s="44">
        <f t="shared" si="14"/>
        <v>4.0000000000999947</v>
      </c>
      <c r="D248" s="44">
        <f t="shared" si="13"/>
        <v>-6.0827625302982193</v>
      </c>
    </row>
    <row r="249" spans="2:4" x14ac:dyDescent="0.25">
      <c r="B249">
        <f t="shared" si="12"/>
        <v>242</v>
      </c>
      <c r="C249" s="44">
        <f t="shared" si="14"/>
        <v>4.0760345317287223</v>
      </c>
      <c r="D249" s="44">
        <f t="shared" si="13"/>
        <v>-6.0822872959097216</v>
      </c>
    </row>
    <row r="250" spans="2:4" x14ac:dyDescent="0.25">
      <c r="B250">
        <f t="shared" si="12"/>
        <v>243</v>
      </c>
      <c r="C250" s="44">
        <f t="shared" si="14"/>
        <v>4.15206906335745</v>
      </c>
      <c r="D250" s="44">
        <f t="shared" si="13"/>
        <v>-6.0808613699022596</v>
      </c>
    </row>
    <row r="251" spans="2:4" x14ac:dyDescent="0.25">
      <c r="B251">
        <f t="shared" si="12"/>
        <v>244</v>
      </c>
      <c r="C251" s="44">
        <f t="shared" si="14"/>
        <v>4.2281035949861776</v>
      </c>
      <c r="D251" s="44">
        <f t="shared" si="13"/>
        <v>-6.078484083219629</v>
      </c>
    </row>
    <row r="252" spans="2:4" x14ac:dyDescent="0.25">
      <c r="B252">
        <f t="shared" si="12"/>
        <v>245</v>
      </c>
      <c r="C252" s="44">
        <f t="shared" si="14"/>
        <v>4.3041381266149052</v>
      </c>
      <c r="D252" s="44">
        <f t="shared" si="13"/>
        <v>-6.0751543190226176</v>
      </c>
    </row>
    <row r="253" spans="2:4" x14ac:dyDescent="0.25">
      <c r="B253">
        <f t="shared" si="12"/>
        <v>246</v>
      </c>
      <c r="C253" s="44">
        <f t="shared" si="14"/>
        <v>4.3801726582436329</v>
      </c>
      <c r="D253" s="44">
        <f t="shared" si="13"/>
        <v>-6.0708705100606428</v>
      </c>
    </row>
    <row r="254" spans="2:4" x14ac:dyDescent="0.25">
      <c r="B254">
        <f t="shared" si="12"/>
        <v>247</v>
      </c>
      <c r="C254" s="44">
        <f t="shared" si="14"/>
        <v>4.4562071898723605</v>
      </c>
      <c r="D254" s="44">
        <f t="shared" si="13"/>
        <v>-6.0656306349718294</v>
      </c>
    </row>
    <row r="255" spans="2:4" x14ac:dyDescent="0.25">
      <c r="B255">
        <f t="shared" si="12"/>
        <v>248</v>
      </c>
      <c r="C255" s="44">
        <f t="shared" si="14"/>
        <v>4.5322417215010882</v>
      </c>
      <c r="D255" s="44">
        <f t="shared" si="13"/>
        <v>-6.0594322134910916</v>
      </c>
    </row>
    <row r="256" spans="2:4" x14ac:dyDescent="0.25">
      <c r="B256">
        <f t="shared" si="12"/>
        <v>249</v>
      </c>
      <c r="C256" s="44">
        <f t="shared" si="14"/>
        <v>4.6082762531298158</v>
      </c>
      <c r="D256" s="44">
        <f t="shared" si="13"/>
        <v>-6.0522723005395536</v>
      </c>
    </row>
    <row r="257" spans="2:4" x14ac:dyDescent="0.25">
      <c r="B257">
        <f t="shared" si="12"/>
        <v>250</v>
      </c>
      <c r="C257" s="44">
        <f t="shared" si="14"/>
        <v>4.6843107847585435</v>
      </c>
      <c r="D257" s="44">
        <f t="shared" si="13"/>
        <v>-6.0441474791622296</v>
      </c>
    </row>
    <row r="258" spans="2:4" x14ac:dyDescent="0.25">
      <c r="B258">
        <f t="shared" si="12"/>
        <v>251</v>
      </c>
      <c r="C258" s="44">
        <f t="shared" si="14"/>
        <v>4.7603453163872711</v>
      </c>
      <c r="D258" s="44">
        <f t="shared" si="13"/>
        <v>-6.0350538522740571</v>
      </c>
    </row>
    <row r="259" spans="2:4" x14ac:dyDescent="0.25">
      <c r="B259">
        <f t="shared" si="12"/>
        <v>252</v>
      </c>
      <c r="C259" s="44">
        <f t="shared" si="14"/>
        <v>4.8363798480159987</v>
      </c>
      <c r="D259" s="44">
        <f t="shared" si="13"/>
        <v>-6.0249870331671858</v>
      </c>
    </row>
    <row r="260" spans="2:4" x14ac:dyDescent="0.25">
      <c r="B260">
        <f t="shared" si="12"/>
        <v>253</v>
      </c>
      <c r="C260" s="44">
        <f t="shared" si="14"/>
        <v>4.9124143796447264</v>
      </c>
      <c r="D260" s="44">
        <f t="shared" si="13"/>
        <v>-6.0139421347247364</v>
      </c>
    </row>
    <row r="261" spans="2:4" x14ac:dyDescent="0.25">
      <c r="B261">
        <f t="shared" si="12"/>
        <v>254</v>
      </c>
      <c r="C261" s="44">
        <f t="shared" si="14"/>
        <v>4.988448911273454</v>
      </c>
      <c r="D261" s="44">
        <f t="shared" si="13"/>
        <v>-6.0019137572779497</v>
      </c>
    </row>
    <row r="262" spans="2:4" x14ac:dyDescent="0.25">
      <c r="B262">
        <f t="shared" si="12"/>
        <v>255</v>
      </c>
      <c r="C262" s="44">
        <f t="shared" si="14"/>
        <v>5.0644834429021817</v>
      </c>
      <c r="D262" s="44">
        <f t="shared" si="13"/>
        <v>-5.9888959750347235</v>
      </c>
    </row>
    <row r="263" spans="2:4" x14ac:dyDescent="0.25">
      <c r="B263">
        <f t="shared" si="12"/>
        <v>256</v>
      </c>
      <c r="C263" s="44">
        <f t="shared" si="14"/>
        <v>5.1405179745309093</v>
      </c>
      <c r="D263" s="44">
        <f t="shared" si="13"/>
        <v>-5.9748823209977866</v>
      </c>
    </row>
    <row r="264" spans="2:4" x14ac:dyDescent="0.25">
      <c r="B264">
        <f t="shared" si="12"/>
        <v>257</v>
      </c>
      <c r="C264" s="44">
        <f t="shared" si="14"/>
        <v>5.2165525061596369</v>
      </c>
      <c r="D264" s="44">
        <f t="shared" si="13"/>
        <v>-5.9598657702801239</v>
      </c>
    </row>
    <row r="265" spans="2:4" x14ac:dyDescent="0.25">
      <c r="B265">
        <f t="shared" si="12"/>
        <v>258</v>
      </c>
      <c r="C265" s="44">
        <f t="shared" si="14"/>
        <v>5.2925870377883646</v>
      </c>
      <c r="D265" s="44">
        <f t="shared" si="13"/>
        <v>-5.9438387217135604</v>
      </c>
    </row>
    <row r="266" spans="2:4" x14ac:dyDescent="0.25">
      <c r="B266">
        <f t="shared" ref="B266:B327" si="15">B265+1</f>
        <v>259</v>
      </c>
      <c r="C266" s="44">
        <f t="shared" si="14"/>
        <v>5.3686215694170922</v>
      </c>
      <c r="D266" s="44">
        <f t="shared" si="13"/>
        <v>-5.9267929776335437</v>
      </c>
    </row>
    <row r="267" spans="2:4" x14ac:dyDescent="0.25">
      <c r="B267">
        <f t="shared" si="15"/>
        <v>260</v>
      </c>
      <c r="C267" s="44">
        <f t="shared" si="14"/>
        <v>5.4446561010458199</v>
      </c>
      <c r="D267" s="44">
        <f t="shared" si="13"/>
        <v>-5.9087197217088478</v>
      </c>
    </row>
    <row r="268" spans="2:4" x14ac:dyDescent="0.25">
      <c r="B268">
        <f t="shared" si="15"/>
        <v>261</v>
      </c>
      <c r="C268" s="44">
        <f t="shared" si="14"/>
        <v>5.5206906326745475</v>
      </c>
      <c r="D268" s="44">
        <f t="shared" si="13"/>
        <v>-5.8896094946690551</v>
      </c>
    </row>
    <row r="269" spans="2:4" x14ac:dyDescent="0.25">
      <c r="B269">
        <f t="shared" si="15"/>
        <v>262</v>
      </c>
      <c r="C269" s="44">
        <f t="shared" si="14"/>
        <v>5.5967251643032752</v>
      </c>
      <c r="D269" s="44">
        <f t="shared" si="13"/>
        <v>-5.8694521677649503</v>
      </c>
    </row>
    <row r="270" spans="2:4" x14ac:dyDescent="0.25">
      <c r="B270">
        <f t="shared" si="15"/>
        <v>263</v>
      </c>
      <c r="C270" s="44">
        <f t="shared" si="14"/>
        <v>5.6727596959320028</v>
      </c>
      <c r="D270" s="44">
        <f t="shared" si="13"/>
        <v>-5.8482369137771313</v>
      </c>
    </row>
    <row r="271" spans="2:4" x14ac:dyDescent="0.25">
      <c r="B271">
        <f t="shared" si="15"/>
        <v>264</v>
      </c>
      <c r="C271" s="44">
        <f t="shared" si="14"/>
        <v>5.7487942275607304</v>
      </c>
      <c r="D271" s="44">
        <f t="shared" si="13"/>
        <v>-5.8259521753658658</v>
      </c>
    </row>
    <row r="272" spans="2:4" x14ac:dyDescent="0.25">
      <c r="B272">
        <f t="shared" si="15"/>
        <v>265</v>
      </c>
      <c r="C272" s="44">
        <f t="shared" si="14"/>
        <v>5.8248287591894581</v>
      </c>
      <c r="D272" s="44">
        <f t="shared" si="13"/>
        <v>-5.8025856305301566</v>
      </c>
    </row>
    <row r="273" spans="2:4" x14ac:dyDescent="0.25">
      <c r="B273">
        <f t="shared" si="15"/>
        <v>266</v>
      </c>
      <c r="C273" s="44">
        <f t="shared" si="14"/>
        <v>5.9008632908181857</v>
      </c>
      <c r="D273" s="44">
        <f t="shared" si="13"/>
        <v>-5.7781241549156634</v>
      </c>
    </row>
    <row r="274" spans="2:4" x14ac:dyDescent="0.25">
      <c r="B274">
        <f t="shared" si="15"/>
        <v>267</v>
      </c>
      <c r="C274" s="44">
        <f t="shared" si="14"/>
        <v>5.9768978224469134</v>
      </c>
      <c r="D274" s="44">
        <f t="shared" si="13"/>
        <v>-5.7525537806790332</v>
      </c>
    </row>
    <row r="275" spans="2:4" x14ac:dyDescent="0.25">
      <c r="B275">
        <f t="shared" si="15"/>
        <v>268</v>
      </c>
      <c r="C275" s="44">
        <f t="shared" si="14"/>
        <v>6.052932354075641</v>
      </c>
      <c r="D275" s="44">
        <f t="shared" si="13"/>
        <v>-5.7258596515797908</v>
      </c>
    </row>
    <row r="276" spans="2:4" x14ac:dyDescent="0.25">
      <c r="B276">
        <f t="shared" si="15"/>
        <v>269</v>
      </c>
      <c r="C276" s="44">
        <f t="shared" si="14"/>
        <v>6.1289668857043687</v>
      </c>
      <c r="D276" s="44">
        <f t="shared" si="13"/>
        <v>-5.698025973929413</v>
      </c>
    </row>
    <row r="277" spans="2:4" x14ac:dyDescent="0.25">
      <c r="B277">
        <f t="shared" si="15"/>
        <v>270</v>
      </c>
      <c r="C277" s="44">
        <f t="shared" si="14"/>
        <v>6.2050014173330963</v>
      </c>
      <c r="D277" s="44">
        <f t="shared" si="13"/>
        <v>-5.6690359629798639</v>
      </c>
    </row>
    <row r="278" spans="2:4" x14ac:dyDescent="0.25">
      <c r="B278">
        <f t="shared" si="15"/>
        <v>271</v>
      </c>
      <c r="C278" s="44">
        <f t="shared" si="14"/>
        <v>6.2810359489618239</v>
      </c>
      <c r="D278" s="44">
        <f t="shared" si="13"/>
        <v>-5.6388717842795311</v>
      </c>
    </row>
    <row r="279" spans="2:4" x14ac:dyDescent="0.25">
      <c r="B279">
        <f t="shared" si="15"/>
        <v>272</v>
      </c>
      <c r="C279" s="44">
        <f t="shared" si="14"/>
        <v>6.3570704805905516</v>
      </c>
      <c r="D279" s="44">
        <f t="shared" si="13"/>
        <v>-5.6075144894622095</v>
      </c>
    </row>
    <row r="280" spans="2:4" x14ac:dyDescent="0.25">
      <c r="B280">
        <f t="shared" si="15"/>
        <v>273</v>
      </c>
      <c r="C280" s="44">
        <f t="shared" si="14"/>
        <v>6.4331050122192792</v>
      </c>
      <c r="D280" s="44">
        <f t="shared" si="13"/>
        <v>-5.5749439458629011</v>
      </c>
    </row>
    <row r="281" spans="2:4" x14ac:dyDescent="0.25">
      <c r="B281">
        <f t="shared" si="15"/>
        <v>274</v>
      </c>
      <c r="C281" s="44">
        <f t="shared" si="14"/>
        <v>6.5091395438480069</v>
      </c>
      <c r="D281" s="44">
        <f t="shared" si="13"/>
        <v>-5.5411387592712575</v>
      </c>
    </row>
    <row r="282" spans="2:4" x14ac:dyDescent="0.25">
      <c r="B282">
        <f t="shared" si="15"/>
        <v>275</v>
      </c>
      <c r="C282" s="44">
        <f t="shared" si="14"/>
        <v>6.5851740754767345</v>
      </c>
      <c r="D282" s="44">
        <f t="shared" si="13"/>
        <v>-5.5060761890372536</v>
      </c>
    </row>
    <row r="283" spans="2:4" x14ac:dyDescent="0.25">
      <c r="B283">
        <f t="shared" si="15"/>
        <v>276</v>
      </c>
      <c r="C283" s="44">
        <f t="shared" si="14"/>
        <v>6.6612086071054621</v>
      </c>
      <c r="D283" s="44">
        <f t="shared" si="13"/>
        <v>-5.4697320546319084</v>
      </c>
    </row>
    <row r="284" spans="2:4" x14ac:dyDescent="0.25">
      <c r="B284">
        <f t="shared" si="15"/>
        <v>277</v>
      </c>
      <c r="C284" s="44">
        <f t="shared" si="14"/>
        <v>6.7372431387341898</v>
      </c>
      <c r="D284" s="44">
        <f t="shared" si="13"/>
        <v>-5.4320806326353992</v>
      </c>
    </row>
    <row r="285" spans="2:4" x14ac:dyDescent="0.25">
      <c r="B285">
        <f t="shared" si="15"/>
        <v>278</v>
      </c>
      <c r="C285" s="44">
        <f t="shared" si="14"/>
        <v>6.8132776703629174</v>
      </c>
      <c r="D285" s="44">
        <f t="shared" si="13"/>
        <v>-5.3930945429722801</v>
      </c>
    </row>
    <row r="286" spans="2:4" x14ac:dyDescent="0.25">
      <c r="B286">
        <f t="shared" si="15"/>
        <v>279</v>
      </c>
      <c r="C286" s="44">
        <f t="shared" si="14"/>
        <v>6.8893122019916451</v>
      </c>
      <c r="D286" s="44">
        <f t="shared" si="13"/>
        <v>-5.3527446230342601</v>
      </c>
    </row>
    <row r="287" spans="2:4" x14ac:dyDescent="0.25">
      <c r="B287">
        <f t="shared" si="15"/>
        <v>280</v>
      </c>
      <c r="C287" s="44">
        <f t="shared" si="14"/>
        <v>6.9653467336203727</v>
      </c>
      <c r="D287" s="44">
        <f t="shared" si="13"/>
        <v>-5.3109997881196511</v>
      </c>
    </row>
    <row r="288" spans="2:4" x14ac:dyDescent="0.25">
      <c r="B288">
        <f t="shared" si="15"/>
        <v>281</v>
      </c>
      <c r="C288" s="44">
        <f t="shared" si="14"/>
        <v>7.0413812652491004</v>
      </c>
      <c r="D288" s="44">
        <f t="shared" si="13"/>
        <v>-5.2678268763686393</v>
      </c>
    </row>
    <row r="289" spans="2:4" x14ac:dyDescent="0.25">
      <c r="B289">
        <f t="shared" si="15"/>
        <v>282</v>
      </c>
      <c r="C289" s="44">
        <f t="shared" si="14"/>
        <v>7.117415796877828</v>
      </c>
      <c r="D289" s="44">
        <f t="shared" si="13"/>
        <v>-5.22319047607653</v>
      </c>
    </row>
    <row r="290" spans="2:4" x14ac:dyDescent="0.25">
      <c r="B290">
        <f t="shared" si="15"/>
        <v>283</v>
      </c>
      <c r="C290" s="44">
        <f t="shared" si="14"/>
        <v>7.1934503285065556</v>
      </c>
      <c r="D290" s="44">
        <f t="shared" si="13"/>
        <v>-5.1770527329129425</v>
      </c>
    </row>
    <row r="291" spans="2:4" x14ac:dyDescent="0.25">
      <c r="B291">
        <f t="shared" si="15"/>
        <v>284</v>
      </c>
      <c r="C291" s="44">
        <f t="shared" si="14"/>
        <v>7.2694848601352833</v>
      </c>
      <c r="D291" s="44">
        <f t="shared" si="13"/>
        <v>-5.1293731341506206</v>
      </c>
    </row>
    <row r="292" spans="2:4" x14ac:dyDescent="0.25">
      <c r="B292">
        <f t="shared" si="15"/>
        <v>285</v>
      </c>
      <c r="C292" s="44">
        <f t="shared" si="14"/>
        <v>7.3455193917640109</v>
      </c>
      <c r="D292" s="44">
        <f t="shared" si="13"/>
        <v>-5.080108266496981</v>
      </c>
    </row>
    <row r="293" spans="2:4" x14ac:dyDescent="0.25">
      <c r="B293">
        <f t="shared" si="15"/>
        <v>286</v>
      </c>
      <c r="C293" s="44">
        <f t="shared" si="14"/>
        <v>7.4215539233927386</v>
      </c>
      <c r="D293" s="44">
        <f t="shared" si="13"/>
        <v>-5.0292115435041858</v>
      </c>
    </row>
    <row r="294" spans="2:4" x14ac:dyDescent="0.25">
      <c r="B294">
        <f t="shared" si="15"/>
        <v>287</v>
      </c>
      <c r="C294" s="44">
        <f t="shared" si="14"/>
        <v>7.4975884550214662</v>
      </c>
      <c r="D294" s="44">
        <f t="shared" si="13"/>
        <v>-4.9766328977834551</v>
      </c>
    </row>
    <row r="295" spans="2:4" x14ac:dyDescent="0.25">
      <c r="B295">
        <f t="shared" si="15"/>
        <v>288</v>
      </c>
      <c r="C295" s="44">
        <f t="shared" si="14"/>
        <v>7.5736229866501938</v>
      </c>
      <c r="D295" s="44">
        <f t="shared" si="13"/>
        <v>-4.9223184323330145</v>
      </c>
    </row>
    <row r="296" spans="2:4" x14ac:dyDescent="0.25">
      <c r="B296">
        <f t="shared" si="15"/>
        <v>289</v>
      </c>
      <c r="C296" s="44">
        <f t="shared" si="14"/>
        <v>7.6496575182789215</v>
      </c>
      <c r="D296" s="44">
        <f t="shared" si="13"/>
        <v>-4.8662100241635828</v>
      </c>
    </row>
    <row r="297" spans="2:4" x14ac:dyDescent="0.25">
      <c r="B297">
        <f t="shared" si="15"/>
        <v>290</v>
      </c>
      <c r="C297" s="44">
        <f t="shared" si="14"/>
        <v>7.7256920499076491</v>
      </c>
      <c r="D297" s="44">
        <f t="shared" ref="D297:D327" si="16">-(($F$3^2-(C297-$E$3)^2)^0.5)</f>
        <v>-4.8082448720146242</v>
      </c>
    </row>
    <row r="298" spans="2:4" x14ac:dyDescent="0.25">
      <c r="B298">
        <f t="shared" si="15"/>
        <v>291</v>
      </c>
      <c r="C298" s="44">
        <f t="shared" ref="C298:C326" si="17">($G$3-$H$3)/160+C297</f>
        <v>7.8017265815363768</v>
      </c>
      <c r="D298" s="44">
        <f t="shared" si="16"/>
        <v>-4.7483549782255885</v>
      </c>
    </row>
    <row r="299" spans="2:4" x14ac:dyDescent="0.25">
      <c r="B299">
        <f t="shared" si="15"/>
        <v>292</v>
      </c>
      <c r="C299" s="44">
        <f t="shared" si="17"/>
        <v>7.8777611131651044</v>
      </c>
      <c r="D299" s="44">
        <f t="shared" si="16"/>
        <v>-4.6864665526625195</v>
      </c>
    </row>
    <row r="300" spans="2:4" x14ac:dyDescent="0.25">
      <c r="B300">
        <f t="shared" si="15"/>
        <v>293</v>
      </c>
      <c r="C300" s="44">
        <f t="shared" si="17"/>
        <v>7.9537956447938321</v>
      </c>
      <c r="D300" s="44">
        <f t="shared" si="16"/>
        <v>-4.6224993238733223</v>
      </c>
    </row>
    <row r="301" spans="2:4" x14ac:dyDescent="0.25">
      <c r="B301">
        <f t="shared" si="15"/>
        <v>294</v>
      </c>
      <c r="C301" s="44">
        <f t="shared" si="17"/>
        <v>8.0298301764225606</v>
      </c>
      <c r="D301" s="44">
        <f t="shared" si="16"/>
        <v>-4.556365739182282</v>
      </c>
    </row>
    <row r="302" spans="2:4" x14ac:dyDescent="0.25">
      <c r="B302">
        <f t="shared" si="15"/>
        <v>295</v>
      </c>
      <c r="C302" s="44">
        <f t="shared" si="17"/>
        <v>8.1058647080512891</v>
      </c>
      <c r="D302" s="44">
        <f t="shared" si="16"/>
        <v>-4.4879700310027575</v>
      </c>
    </row>
    <row r="303" spans="2:4" x14ac:dyDescent="0.25">
      <c r="B303">
        <f t="shared" si="15"/>
        <v>296</v>
      </c>
      <c r="C303" s="44">
        <f t="shared" si="17"/>
        <v>8.1818992396800176</v>
      </c>
      <c r="D303" s="44">
        <f t="shared" si="16"/>
        <v>-4.4172071209264896</v>
      </c>
    </row>
    <row r="304" spans="2:4" x14ac:dyDescent="0.25">
      <c r="B304">
        <f t="shared" si="15"/>
        <v>297</v>
      </c>
      <c r="C304" s="44">
        <f t="shared" si="17"/>
        <v>8.2579337713087462</v>
      </c>
      <c r="D304" s="44">
        <f t="shared" si="16"/>
        <v>-4.3439613256966814</v>
      </c>
    </row>
    <row r="305" spans="2:4" x14ac:dyDescent="0.25">
      <c r="B305">
        <f t="shared" si="15"/>
        <v>298</v>
      </c>
      <c r="C305" s="44">
        <f t="shared" si="17"/>
        <v>8.3339683029374747</v>
      </c>
      <c r="D305" s="44">
        <f t="shared" si="16"/>
        <v>-4.2681048193704498</v>
      </c>
    </row>
    <row r="306" spans="2:4" x14ac:dyDescent="0.25">
      <c r="B306">
        <f t="shared" si="15"/>
        <v>299</v>
      </c>
      <c r="C306" s="44">
        <f t="shared" si="17"/>
        <v>8.4100028345662032</v>
      </c>
      <c r="D306" s="44">
        <f t="shared" si="16"/>
        <v>-4.1894957929466932</v>
      </c>
    </row>
    <row r="307" spans="2:4" x14ac:dyDescent="0.25">
      <c r="B307">
        <f t="shared" si="15"/>
        <v>300</v>
      </c>
      <c r="C307" s="44">
        <f t="shared" si="17"/>
        <v>8.4860373661949318</v>
      </c>
      <c r="D307" s="44">
        <f t="shared" si="16"/>
        <v>-4.1079762352164151</v>
      </c>
    </row>
    <row r="308" spans="2:4" x14ac:dyDescent="0.25">
      <c r="B308">
        <f t="shared" si="15"/>
        <v>301</v>
      </c>
      <c r="C308" s="44">
        <f t="shared" si="17"/>
        <v>8.5620718978236603</v>
      </c>
      <c r="D308" s="44">
        <f t="shared" si="16"/>
        <v>-4.0233692347443855</v>
      </c>
    </row>
    <row r="309" spans="2:4" x14ac:dyDescent="0.25">
      <c r="B309">
        <f t="shared" si="15"/>
        <v>302</v>
      </c>
      <c r="C309" s="44">
        <f t="shared" si="17"/>
        <v>8.6381064294523888</v>
      </c>
      <c r="D309" s="44">
        <f t="shared" si="16"/>
        <v>-3.9354756699886235</v>
      </c>
    </row>
    <row r="310" spans="2:4" x14ac:dyDescent="0.25">
      <c r="B310">
        <f t="shared" si="15"/>
        <v>303</v>
      </c>
      <c r="C310" s="44">
        <f t="shared" si="17"/>
        <v>8.7141409610811174</v>
      </c>
      <c r="D310" s="44">
        <f t="shared" si="16"/>
        <v>-3.8440701084992184</v>
      </c>
    </row>
    <row r="311" spans="2:4" x14ac:dyDescent="0.25">
      <c r="B311">
        <f t="shared" si="15"/>
        <v>304</v>
      </c>
      <c r="C311" s="44">
        <f t="shared" si="17"/>
        <v>8.7901754927098459</v>
      </c>
      <c r="D311" s="44">
        <f t="shared" si="16"/>
        <v>-3.7488956705998073</v>
      </c>
    </row>
    <row r="312" spans="2:4" x14ac:dyDescent="0.25">
      <c r="B312">
        <f t="shared" si="15"/>
        <v>305</v>
      </c>
      <c r="C312" s="44">
        <f t="shared" si="17"/>
        <v>8.8662100243385744</v>
      </c>
      <c r="D312" s="44">
        <f t="shared" si="16"/>
        <v>-3.6496575180455992</v>
      </c>
    </row>
    <row r="313" spans="2:4" x14ac:dyDescent="0.25">
      <c r="B313">
        <f t="shared" si="15"/>
        <v>306</v>
      </c>
      <c r="C313" s="44">
        <f t="shared" si="17"/>
        <v>8.9422445559673029</v>
      </c>
      <c r="D313" s="44">
        <f t="shared" si="16"/>
        <v>-3.5460144879866959</v>
      </c>
    </row>
    <row r="314" spans="2:4" x14ac:dyDescent="0.25">
      <c r="B314">
        <f t="shared" si="15"/>
        <v>307</v>
      </c>
      <c r="C314" s="44">
        <f t="shared" si="17"/>
        <v>9.0182790875960315</v>
      </c>
      <c r="D314" s="44">
        <f t="shared" si="16"/>
        <v>-3.4375681809960268</v>
      </c>
    </row>
    <row r="315" spans="2:4" x14ac:dyDescent="0.25">
      <c r="B315">
        <f t="shared" si="15"/>
        <v>308</v>
      </c>
      <c r="C315" s="44">
        <f t="shared" si="17"/>
        <v>9.09431361922476</v>
      </c>
      <c r="D315" s="44">
        <f t="shared" si="16"/>
        <v>-3.3238484846606831</v>
      </c>
    </row>
    <row r="316" spans="2:4" x14ac:dyDescent="0.25">
      <c r="B316">
        <f t="shared" si="15"/>
        <v>309</v>
      </c>
      <c r="C316" s="44">
        <f t="shared" si="17"/>
        <v>9.1703481508534885</v>
      </c>
      <c r="D316" s="44">
        <f t="shared" si="16"/>
        <v>-3.2042939938410622</v>
      </c>
    </row>
    <row r="317" spans="2:4" x14ac:dyDescent="0.25">
      <c r="B317">
        <f t="shared" si="15"/>
        <v>310</v>
      </c>
      <c r="C317" s="44">
        <f t="shared" si="17"/>
        <v>9.2463826824822171</v>
      </c>
      <c r="D317" s="44">
        <f t="shared" si="16"/>
        <v>-3.0782249347555304</v>
      </c>
    </row>
    <row r="318" spans="2:4" x14ac:dyDescent="0.25">
      <c r="B318">
        <f t="shared" si="15"/>
        <v>311</v>
      </c>
      <c r="C318" s="44">
        <f t="shared" si="17"/>
        <v>9.3224172141109456</v>
      </c>
      <c r="D318" s="44">
        <f t="shared" si="16"/>
        <v>-2.9448047471666898</v>
      </c>
    </row>
    <row r="319" spans="2:4" x14ac:dyDescent="0.25">
      <c r="B319">
        <f t="shared" si="15"/>
        <v>312</v>
      </c>
      <c r="C319" s="44">
        <f t="shared" si="17"/>
        <v>9.3984517457396741</v>
      </c>
      <c r="D319" s="44">
        <f t="shared" si="16"/>
        <v>-2.8029839009384729</v>
      </c>
    </row>
    <row r="320" spans="2:4" x14ac:dyDescent="0.25">
      <c r="B320">
        <f t="shared" si="15"/>
        <v>313</v>
      </c>
      <c r="C320" s="44">
        <f t="shared" si="17"/>
        <v>9.4744862773684027</v>
      </c>
      <c r="D320" s="44">
        <f t="shared" si="16"/>
        <v>-2.6514147165060846</v>
      </c>
    </row>
    <row r="321" spans="2:4" x14ac:dyDescent="0.25">
      <c r="B321">
        <f t="shared" si="15"/>
        <v>314</v>
      </c>
      <c r="C321" s="44">
        <f t="shared" si="17"/>
        <v>9.5505208089971312</v>
      </c>
      <c r="D321" s="44">
        <f t="shared" si="16"/>
        <v>-2.4883164487037872</v>
      </c>
    </row>
    <row r="322" spans="2:4" x14ac:dyDescent="0.25">
      <c r="B322">
        <f t="shared" si="15"/>
        <v>315</v>
      </c>
      <c r="C322" s="44">
        <f t="shared" si="17"/>
        <v>9.6265553406258597</v>
      </c>
      <c r="D322" s="44">
        <f t="shared" si="16"/>
        <v>-2.3112496617359639</v>
      </c>
    </row>
    <row r="323" spans="2:4" x14ac:dyDescent="0.25">
      <c r="B323">
        <f t="shared" si="15"/>
        <v>316</v>
      </c>
      <c r="C323" s="44">
        <f t="shared" si="17"/>
        <v>9.7025898722545882</v>
      </c>
      <c r="D323" s="44">
        <f t="shared" si="16"/>
        <v>-2.1167117774650839</v>
      </c>
    </row>
    <row r="324" spans="2:4" x14ac:dyDescent="0.25">
      <c r="B324">
        <f t="shared" si="15"/>
        <v>317</v>
      </c>
      <c r="C324" s="44">
        <f t="shared" si="17"/>
        <v>9.7786244038833168</v>
      </c>
      <c r="D324" s="44">
        <f t="shared" si="16"/>
        <v>-1.8993419910179883</v>
      </c>
    </row>
    <row r="325" spans="2:4" x14ac:dyDescent="0.25">
      <c r="B325">
        <f t="shared" si="15"/>
        <v>318</v>
      </c>
      <c r="C325" s="44">
        <f t="shared" si="17"/>
        <v>9.8546589355120453</v>
      </c>
      <c r="D325" s="44">
        <f t="shared" si="16"/>
        <v>-1.6501420389860244</v>
      </c>
    </row>
    <row r="326" spans="2:4" x14ac:dyDescent="0.25">
      <c r="B326">
        <f t="shared" si="15"/>
        <v>319</v>
      </c>
      <c r="C326" s="44">
        <f t="shared" si="17"/>
        <v>9.9306934671407738</v>
      </c>
      <c r="D326" s="44">
        <f t="shared" si="16"/>
        <v>-1.3516193986524989</v>
      </c>
    </row>
    <row r="327" spans="2:4" x14ac:dyDescent="0.25">
      <c r="B327">
        <f t="shared" si="15"/>
        <v>320</v>
      </c>
      <c r="C327" s="44">
        <f>$G$3</f>
        <v>10.082762530298218</v>
      </c>
      <c r="D327" s="44">
        <f t="shared" si="16"/>
        <v>-8.4293697021788069E-8</v>
      </c>
    </row>
  </sheetData>
  <sheetProtection algorithmName="SHA-512" hashValue="HiczXp9Z3PZTOd/qA03T0YN4wBhgpzohQH1RJ8lBHOeHuV5NGUbXSQJGzHET/uEcpUjifypCPaT8LhUhzTJE2A==" saltValue="Omap4Zfj29wQd7Im53VKiw==" spinCount="100000" sheet="1" objects="1" scenarios="1"/>
  <mergeCells count="4">
    <mergeCell ref="F15:G15"/>
    <mergeCell ref="F5:G5"/>
    <mergeCell ref="M5:N5"/>
    <mergeCell ref="O5:P5"/>
  </mergeCells>
  <phoneticPr fontId="7" type="noConversion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3820-053E-41C1-91C8-8B4A2BA766D6}">
  <dimension ref="A1:AD169"/>
  <sheetViews>
    <sheetView workbookViewId="0">
      <selection activeCell="AC23" sqref="AC23"/>
    </sheetView>
  </sheetViews>
  <sheetFormatPr baseColWidth="10" defaultRowHeight="15" x14ac:dyDescent="0.25"/>
  <cols>
    <col min="1" max="2" width="11.42578125" style="107"/>
    <col min="3" max="3" width="12" style="107" bestFit="1" customWidth="1"/>
    <col min="4" max="4" width="11.42578125" style="107"/>
    <col min="5" max="5" width="13.5703125" style="107" bestFit="1" customWidth="1"/>
    <col min="6" max="6" width="12" style="107" bestFit="1" customWidth="1"/>
    <col min="7" max="7" width="11.42578125" style="107"/>
    <col min="8" max="8" width="14" style="107" bestFit="1" customWidth="1"/>
    <col min="9" max="10" width="11.42578125" style="107"/>
    <col min="11" max="11" width="12.85546875" style="107" bestFit="1" customWidth="1"/>
    <col min="12" max="12" width="13.85546875" style="107" customWidth="1"/>
    <col min="13" max="13" width="12.5703125" style="107" bestFit="1" customWidth="1"/>
    <col min="14" max="15" width="12.7109375" style="107" bestFit="1" customWidth="1"/>
    <col min="16" max="16" width="10" style="107" customWidth="1"/>
    <col min="17" max="16384" width="11.42578125" style="107"/>
  </cols>
  <sheetData>
    <row r="1" spans="1:18" ht="15.75" thickBot="1" x14ac:dyDescent="0.3">
      <c r="K1" s="107">
        <f>ACOS(K3)*180/PI()</f>
        <v>145.26883889598727</v>
      </c>
      <c r="L1" s="107">
        <f t="shared" ref="L1" si="0">ACOS(L3)*180/PI()</f>
        <v>90</v>
      </c>
      <c r="M1" s="107">
        <f>ACOS(M3)*180/PI()</f>
        <v>55.268838895987265</v>
      </c>
    </row>
    <row r="2" spans="1:18" ht="21" x14ac:dyDescent="0.35">
      <c r="B2" s="108" t="s">
        <v>14</v>
      </c>
      <c r="C2" s="109" t="s">
        <v>15</v>
      </c>
      <c r="D2" s="109" t="s">
        <v>16</v>
      </c>
      <c r="E2" s="110" t="s">
        <v>17</v>
      </c>
      <c r="F2" s="110" t="s">
        <v>18</v>
      </c>
      <c r="G2" s="110" t="s">
        <v>19</v>
      </c>
      <c r="H2" s="110" t="s">
        <v>20</v>
      </c>
      <c r="I2" s="110" t="s">
        <v>21</v>
      </c>
      <c r="J2" s="110" t="s">
        <v>22</v>
      </c>
      <c r="K2" s="111" t="s">
        <v>23</v>
      </c>
      <c r="L2" s="111" t="s">
        <v>24</v>
      </c>
      <c r="M2" s="112" t="s">
        <v>25</v>
      </c>
    </row>
    <row r="3" spans="1:18" ht="15.75" thickBot="1" x14ac:dyDescent="0.3">
      <c r="B3" s="113">
        <f>'2D'!G3</f>
        <v>10.082762530298218</v>
      </c>
      <c r="C3" s="113">
        <f>IF(D3&lt;0,0,D3+(B3+D3)/5)</f>
        <v>0</v>
      </c>
      <c r="D3" s="113">
        <f>'2D'!H3</f>
        <v>-2.0827625302982193</v>
      </c>
      <c r="E3" s="114">
        <f>(C3+D3)/2</f>
        <v>-1.0413812651491097</v>
      </c>
      <c r="F3" s="114">
        <f>(B3+D3)/2</f>
        <v>3.9999999999999996</v>
      </c>
      <c r="G3" s="114">
        <f>(B3+C3)/2</f>
        <v>5.0413812651491092</v>
      </c>
      <c r="H3" s="114">
        <f>(C3-D3)/2</f>
        <v>1.0413812651491097</v>
      </c>
      <c r="I3" s="114">
        <f>(B3-D3)/2</f>
        <v>6.0827625302982185</v>
      </c>
      <c r="J3" s="114">
        <f>(B3-C3)/2</f>
        <v>5.0413812651491092</v>
      </c>
      <c r="K3" s="115">
        <f>COS(B6/180*PI())</f>
        <v>-0.8218343088948038</v>
      </c>
      <c r="L3" s="115">
        <v>0</v>
      </c>
      <c r="M3" s="115">
        <f>SIN(B6/180*PI())</f>
        <v>0.5697265736503786</v>
      </c>
      <c r="O3" s="107">
        <f>COS(110/180*PI())</f>
        <v>-0.34202014332566871</v>
      </c>
    </row>
    <row r="4" spans="1:18" ht="31.5" thickBot="1" x14ac:dyDescent="0.35">
      <c r="A4" s="116" t="s">
        <v>60</v>
      </c>
      <c r="B4" s="117">
        <f>'2D'!J2</f>
        <v>4.7311611040127382</v>
      </c>
      <c r="C4" s="118"/>
      <c r="D4" s="119">
        <f>'2D'!K2</f>
        <v>94.731161104012742</v>
      </c>
      <c r="E4" s="116" t="s">
        <v>66</v>
      </c>
      <c r="F4" s="118">
        <f>COS(B4/180*PI())</f>
        <v>0.9965926760297168</v>
      </c>
      <c r="G4" s="118">
        <v>0</v>
      </c>
      <c r="H4" s="120">
        <f>SIN(B4/180*PI())</f>
        <v>8.2480531544892044E-2</v>
      </c>
      <c r="I4" s="121"/>
      <c r="J4" s="122" t="s">
        <v>27</v>
      </c>
      <c r="K4" s="115">
        <f>-TAN(PI()/2-ACOS(ABS(K3)))</f>
        <v>-1.4425065406886477</v>
      </c>
      <c r="L4" s="122" t="s">
        <v>26</v>
      </c>
      <c r="M4" s="115">
        <f>TAN(PI()/2-ACOS(ABS(M3)))</f>
        <v>0.69323775788399788</v>
      </c>
    </row>
    <row r="5" spans="1:18" ht="30.75" thickBot="1" x14ac:dyDescent="0.3">
      <c r="A5" s="123" t="s">
        <v>59</v>
      </c>
      <c r="B5" s="124">
        <f>'2D'!I5</f>
        <v>150</v>
      </c>
      <c r="C5" s="121"/>
      <c r="D5" s="121"/>
      <c r="E5" s="116" t="s">
        <v>67</v>
      </c>
      <c r="F5" s="121">
        <f>COS(B5/180*PI())</f>
        <v>-0.86602540378443871</v>
      </c>
      <c r="G5" s="121">
        <v>0</v>
      </c>
      <c r="H5" s="121">
        <f>SIN(B5/180*PI())</f>
        <v>0.49999999999999994</v>
      </c>
      <c r="I5" s="121" t="s">
        <v>69</v>
      </c>
      <c r="J5" s="121">
        <f>F4*F5+G4*G5+H4*H5</f>
        <v>-0.8218343088948038</v>
      </c>
      <c r="K5" s="125"/>
      <c r="L5" s="125"/>
      <c r="M5" s="125"/>
    </row>
    <row r="6" spans="1:18" ht="30.75" thickBot="1" x14ac:dyDescent="0.3">
      <c r="A6" s="116" t="s">
        <v>61</v>
      </c>
      <c r="B6" s="117">
        <f>B5-'3D a 2D '!B4</f>
        <v>145.26883889598727</v>
      </c>
      <c r="C6" s="118"/>
      <c r="D6" s="119"/>
      <c r="E6" s="116" t="s">
        <v>68</v>
      </c>
      <c r="F6" s="107">
        <f>$J$5/$J$6*F4</f>
        <v>-0.81903405315450539</v>
      </c>
      <c r="G6" s="107">
        <f t="shared" ref="G6:H6" si="1">$J$5/$J$6*G4</f>
        <v>0</v>
      </c>
      <c r="H6" s="107">
        <f t="shared" si="1"/>
        <v>-6.778533063947241E-2</v>
      </c>
      <c r="I6" s="107" t="s">
        <v>70</v>
      </c>
      <c r="J6" s="126">
        <f>((F4^2+G4^2+H4^2)^0.5)^2</f>
        <v>1</v>
      </c>
    </row>
    <row r="7" spans="1:18" ht="15.75" thickBot="1" x14ac:dyDescent="0.3">
      <c r="D7" s="126"/>
      <c r="H7" s="127"/>
      <c r="I7" s="127"/>
      <c r="K7" s="128" t="s">
        <v>28</v>
      </c>
      <c r="L7" s="129"/>
      <c r="M7" s="129"/>
      <c r="N7" s="130"/>
    </row>
    <row r="8" spans="1:18" ht="18" x14ac:dyDescent="0.35">
      <c r="B8" s="107" t="s">
        <v>13</v>
      </c>
      <c r="E8" s="107" t="s">
        <v>11</v>
      </c>
      <c r="H8" s="107" t="s">
        <v>10</v>
      </c>
      <c r="K8" s="131" t="s">
        <v>29</v>
      </c>
      <c r="L8" s="132"/>
      <c r="M8" s="132" t="s">
        <v>30</v>
      </c>
      <c r="N8" s="133"/>
      <c r="O8" s="128" t="s">
        <v>31</v>
      </c>
      <c r="P8" s="129"/>
      <c r="Q8" s="129" t="s">
        <v>32</v>
      </c>
      <c r="R8" s="130"/>
    </row>
    <row r="9" spans="1:18" x14ac:dyDescent="0.25">
      <c r="A9" s="107" t="s">
        <v>2</v>
      </c>
      <c r="B9" s="107" t="s">
        <v>0</v>
      </c>
      <c r="C9" s="107" t="s">
        <v>1</v>
      </c>
      <c r="D9" s="107" t="s">
        <v>2</v>
      </c>
      <c r="E9" s="107" t="s">
        <v>0</v>
      </c>
      <c r="F9" s="107" t="s">
        <v>1</v>
      </c>
      <c r="G9" s="107" t="s">
        <v>2</v>
      </c>
      <c r="H9" s="107" t="s">
        <v>0</v>
      </c>
      <c r="I9" s="107" t="s">
        <v>1</v>
      </c>
      <c r="K9" s="134" t="s">
        <v>0</v>
      </c>
      <c r="L9" s="135" t="s">
        <v>1</v>
      </c>
      <c r="M9" s="135" t="s">
        <v>0</v>
      </c>
      <c r="N9" s="136" t="s">
        <v>1</v>
      </c>
      <c r="O9" s="134" t="s">
        <v>0</v>
      </c>
      <c r="P9" s="135" t="s">
        <v>1</v>
      </c>
      <c r="Q9" s="135" t="s">
        <v>0</v>
      </c>
      <c r="R9" s="137" t="s">
        <v>1</v>
      </c>
    </row>
    <row r="10" spans="1:18" x14ac:dyDescent="0.25">
      <c r="A10" s="107">
        <v>1</v>
      </c>
      <c r="B10" s="138">
        <f>D3+0.000000001</f>
        <v>-2.0827625292982193</v>
      </c>
      <c r="C10" s="138">
        <f>($H$3^2-(B10-$E$3)^2)^0.5</f>
        <v>4.5637294278143219E-5</v>
      </c>
      <c r="D10" s="107">
        <v>1</v>
      </c>
      <c r="E10" s="138">
        <f>D3+0.0000000001</f>
        <v>-2.0827625301982193</v>
      </c>
      <c r="F10" s="138">
        <f>($I$3^2-(E10-$F$3)^2)^0.5</f>
        <v>3.4879159178966106E-5</v>
      </c>
      <c r="G10" s="107">
        <v>1</v>
      </c>
      <c r="H10" s="138">
        <f>C3+0.000000001</f>
        <v>1.0000000000000001E-9</v>
      </c>
      <c r="I10" s="138">
        <f>($J$3^2-(H10-$G$3)^2)^0.5</f>
        <v>1.0041297149903018E-4</v>
      </c>
      <c r="K10" s="139">
        <f>B3</f>
        <v>10.082762530298218</v>
      </c>
      <c r="L10" s="140">
        <v>0</v>
      </c>
      <c r="M10" s="140">
        <f>D3</f>
        <v>-2.0827625302982193</v>
      </c>
      <c r="N10" s="141">
        <f>L10</f>
        <v>0</v>
      </c>
      <c r="O10" s="139">
        <f>N23</f>
        <v>6.1339745962155749</v>
      </c>
      <c r="P10" s="140">
        <f>$K$4*(O10-$B$3)</f>
        <v>5.6961524227066258</v>
      </c>
      <c r="Q10" s="140">
        <f>D3</f>
        <v>-2.0827625302982193</v>
      </c>
      <c r="R10" s="142">
        <f>$M$4*(Q10-$D$3)</f>
        <v>0</v>
      </c>
    </row>
    <row r="11" spans="1:18" x14ac:dyDescent="0.25">
      <c r="A11" s="107">
        <v>2</v>
      </c>
      <c r="B11" s="138">
        <f>($B$89-$B$10)/80+B10</f>
        <v>-2.0567279976819917</v>
      </c>
      <c r="C11" s="138">
        <f t="shared" ref="C11:C76" si="2">($H$3^2-(B11-$E$3)^2)^0.5</f>
        <v>0.23139998301287823</v>
      </c>
      <c r="D11" s="107">
        <v>2</v>
      </c>
      <c r="E11" s="138">
        <f>($E$169-$E$10)/160+E10</f>
        <v>-2.0067279985701165</v>
      </c>
      <c r="F11" s="138">
        <f t="shared" ref="F11:F74" si="3">($I$3^2-(E11-$F$3)^2)^0.5</f>
        <v>0.95875896407482497</v>
      </c>
      <c r="G11" s="107">
        <v>2</v>
      </c>
      <c r="H11" s="138">
        <f>($H$89-$H$10)/80+H10</f>
        <v>0.12603453261622774</v>
      </c>
      <c r="I11" s="138">
        <f>($J$3^2-(H11-$G$3)^2)^0.5</f>
        <v>1.1202194247444359</v>
      </c>
      <c r="K11" s="139">
        <f>K10</f>
        <v>10.082762530298218</v>
      </c>
      <c r="L11" s="140">
        <f>L12/2</f>
        <v>3.0413812651491092</v>
      </c>
      <c r="M11" s="140">
        <f>M10</f>
        <v>-2.0827625302982193</v>
      </c>
      <c r="N11" s="141">
        <f t="shared" ref="N11:N13" si="4">L11</f>
        <v>3.0413812651491092</v>
      </c>
      <c r="O11" s="139">
        <f>(O$13-O$10)/4+O10</f>
        <v>7.1211715797362363</v>
      </c>
      <c r="P11" s="140">
        <f>$K$4*(O11-$B$3)</f>
        <v>4.2721143170299687</v>
      </c>
      <c r="Q11" s="139">
        <f>(Q$13-Q$10)/4+Q10</f>
        <v>-2.8578248669771433E-2</v>
      </c>
      <c r="R11" s="142">
        <f>$M$4*(Q11-$D$3)</f>
        <v>1.424038105676656</v>
      </c>
    </row>
    <row r="12" spans="1:18" x14ac:dyDescent="0.25">
      <c r="A12" s="107">
        <v>3</v>
      </c>
      <c r="B12" s="138">
        <f t="shared" ref="B12:B75" si="5">($B$89-$B$10)/80+B11</f>
        <v>-2.0306934660657641</v>
      </c>
      <c r="C12" s="138">
        <f t="shared" si="2"/>
        <v>0.32517119878766243</v>
      </c>
      <c r="D12" s="107">
        <v>3</v>
      </c>
      <c r="E12" s="138">
        <f t="shared" ref="E12:E75" si="6">($E$169-$E$10)/160+E11</f>
        <v>-1.9306934669420137</v>
      </c>
      <c r="F12" s="138">
        <f t="shared" si="3"/>
        <v>1.3516193995246231</v>
      </c>
      <c r="G12" s="107">
        <v>3</v>
      </c>
      <c r="H12" s="138">
        <f t="shared" ref="H12:H75" si="7">($H$89-$H$10)/80+H11</f>
        <v>0.25206906423245545</v>
      </c>
      <c r="I12" s="138">
        <f t="shared" ref="I12:I75" si="8">($J$3^2-(H12-$G$3)^2)^0.5</f>
        <v>1.5741707984673428</v>
      </c>
      <c r="K12" s="139">
        <f>K11</f>
        <v>10.082762530298218</v>
      </c>
      <c r="L12" s="140">
        <f>$I$3</f>
        <v>6.0827625302982185</v>
      </c>
      <c r="M12" s="140">
        <f>M11</f>
        <v>-2.0827625302982193</v>
      </c>
      <c r="N12" s="141">
        <f t="shared" si="4"/>
        <v>6.0827625302982185</v>
      </c>
      <c r="O12" s="139">
        <f>(O$13-O$10)/4+O11</f>
        <v>8.1083685632568976</v>
      </c>
      <c r="P12" s="140">
        <f>$K$4*(O12-$B$3)</f>
        <v>2.8480762113533116</v>
      </c>
      <c r="Q12" s="139">
        <f>(Q$13-Q$10)/4+Q11</f>
        <v>2.0256060329586765</v>
      </c>
      <c r="R12" s="142">
        <f>$M$4*(Q12-$D$3)</f>
        <v>2.848076211353312</v>
      </c>
    </row>
    <row r="13" spans="1:18" ht="15.75" thickBot="1" x14ac:dyDescent="0.3">
      <c r="A13" s="107">
        <v>4</v>
      </c>
      <c r="B13" s="138">
        <f t="shared" si="5"/>
        <v>-2.0046589344495365</v>
      </c>
      <c r="C13" s="138">
        <f t="shared" si="2"/>
        <v>0.39569062565430813</v>
      </c>
      <c r="D13" s="107">
        <v>4</v>
      </c>
      <c r="E13" s="138">
        <f t="shared" si="6"/>
        <v>-1.8546589353139109</v>
      </c>
      <c r="F13" s="138">
        <f t="shared" si="3"/>
        <v>1.6501420396890008</v>
      </c>
      <c r="G13" s="107">
        <v>4</v>
      </c>
      <c r="H13" s="138">
        <f t="shared" si="7"/>
        <v>0.37810359584868319</v>
      </c>
      <c r="I13" s="138">
        <f t="shared" si="8"/>
        <v>1.9155590410113763</v>
      </c>
      <c r="K13" s="143">
        <f>K12</f>
        <v>10.082762530298218</v>
      </c>
      <c r="L13" s="144">
        <f>L12*1.2</f>
        <v>7.2993150363578616</v>
      </c>
      <c r="M13" s="144">
        <f>M12</f>
        <v>-2.0827625302982193</v>
      </c>
      <c r="N13" s="145">
        <f t="shared" si="4"/>
        <v>7.2993150363578616</v>
      </c>
      <c r="O13" s="143">
        <f>B3</f>
        <v>10.082762530298218</v>
      </c>
      <c r="P13" s="144">
        <f>$K$4*(O13-$B$3)</f>
        <v>0</v>
      </c>
      <c r="Q13" s="140">
        <f>X23</f>
        <v>6.1339745962155723</v>
      </c>
      <c r="R13" s="146">
        <f>$M$4*(Q13-$D$3)</f>
        <v>5.696152422706624</v>
      </c>
    </row>
    <row r="14" spans="1:18" x14ac:dyDescent="0.25">
      <c r="A14" s="107">
        <v>5</v>
      </c>
      <c r="B14" s="138">
        <f t="shared" si="5"/>
        <v>-1.9786244028333086</v>
      </c>
      <c r="C14" s="138">
        <f t="shared" si="2"/>
        <v>0.45392757160965436</v>
      </c>
      <c r="D14" s="107">
        <v>5</v>
      </c>
      <c r="E14" s="138">
        <f t="shared" si="6"/>
        <v>-1.7786244036858081</v>
      </c>
      <c r="F14" s="138">
        <f t="shared" si="3"/>
        <v>1.8993419916188967</v>
      </c>
      <c r="G14" s="107">
        <v>5</v>
      </c>
      <c r="H14" s="138">
        <f t="shared" si="7"/>
        <v>0.50413812746491093</v>
      </c>
      <c r="I14" s="138">
        <f t="shared" si="8"/>
        <v>2.1974871490259242</v>
      </c>
    </row>
    <row r="15" spans="1:18" x14ac:dyDescent="0.25">
      <c r="A15" s="107">
        <v>6</v>
      </c>
      <c r="B15" s="138">
        <f t="shared" si="5"/>
        <v>-1.9525898712170808</v>
      </c>
      <c r="C15" s="138">
        <f t="shared" si="2"/>
        <v>0.50415653881629385</v>
      </c>
      <c r="D15" s="107">
        <v>6</v>
      </c>
      <c r="E15" s="138">
        <f t="shared" si="6"/>
        <v>-1.7025898720577053</v>
      </c>
      <c r="F15" s="138">
        <f t="shared" si="3"/>
        <v>2.1167117779955005</v>
      </c>
      <c r="G15" s="107">
        <v>6</v>
      </c>
      <c r="H15" s="138">
        <f t="shared" si="7"/>
        <v>0.63017265908113873</v>
      </c>
      <c r="I15" s="138">
        <f t="shared" si="8"/>
        <v>2.4406482119200028</v>
      </c>
    </row>
    <row r="16" spans="1:18" x14ac:dyDescent="0.25">
      <c r="A16" s="107">
        <v>7</v>
      </c>
      <c r="B16" s="138">
        <f t="shared" si="5"/>
        <v>-1.926555339600853</v>
      </c>
      <c r="C16" s="138">
        <f t="shared" si="2"/>
        <v>0.54858162320848824</v>
      </c>
      <c r="D16" s="107">
        <v>7</v>
      </c>
      <c r="E16" s="138">
        <f t="shared" si="6"/>
        <v>-1.6265553404296025</v>
      </c>
      <c r="F16" s="138">
        <f t="shared" si="3"/>
        <v>2.3112496622137355</v>
      </c>
      <c r="G16" s="107">
        <v>7</v>
      </c>
      <c r="H16" s="138">
        <f t="shared" si="7"/>
        <v>0.75620719069736642</v>
      </c>
      <c r="I16" s="138">
        <f t="shared" si="8"/>
        <v>2.655712373779036</v>
      </c>
      <c r="K16" s="147" t="s">
        <v>3</v>
      </c>
    </row>
    <row r="17" spans="1:30" x14ac:dyDescent="0.25">
      <c r="A17" s="107">
        <v>8</v>
      </c>
      <c r="B17" s="138">
        <f t="shared" si="5"/>
        <v>-1.9005208079846252</v>
      </c>
      <c r="C17" s="138">
        <f t="shared" si="2"/>
        <v>0.58851863635737278</v>
      </c>
      <c r="D17" s="107">
        <v>8</v>
      </c>
      <c r="E17" s="138">
        <f t="shared" si="6"/>
        <v>-1.5505208088014997</v>
      </c>
      <c r="F17" s="138">
        <f t="shared" si="3"/>
        <v>2.4883164491401684</v>
      </c>
      <c r="G17" s="107">
        <v>8</v>
      </c>
      <c r="H17" s="138">
        <f t="shared" si="7"/>
        <v>0.8822417223135941</v>
      </c>
      <c r="I17" s="138">
        <f t="shared" si="8"/>
        <v>2.849049547448836</v>
      </c>
      <c r="K17" s="132" t="s">
        <v>12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 t="s">
        <v>40</v>
      </c>
      <c r="V17" s="132"/>
      <c r="W17" s="132"/>
      <c r="X17" s="132"/>
      <c r="Y17" s="132"/>
      <c r="Z17" s="132"/>
      <c r="AA17" s="132"/>
      <c r="AB17" s="132"/>
      <c r="AC17" s="132"/>
      <c r="AD17" s="132"/>
    </row>
    <row r="18" spans="1:30" x14ac:dyDescent="0.25">
      <c r="A18" s="107">
        <v>9</v>
      </c>
      <c r="B18" s="138">
        <f t="shared" si="5"/>
        <v>-1.8744862763683974</v>
      </c>
      <c r="C18" s="138">
        <f t="shared" si="2"/>
        <v>0.62482876028946577</v>
      </c>
      <c r="D18" s="107">
        <v>9</v>
      </c>
      <c r="E18" s="138">
        <f t="shared" si="6"/>
        <v>-1.4744862771733969</v>
      </c>
      <c r="F18" s="138">
        <f t="shared" si="3"/>
        <v>2.6514147169087217</v>
      </c>
      <c r="G18" s="107">
        <v>9</v>
      </c>
      <c r="H18" s="138">
        <f t="shared" si="7"/>
        <v>1.0082762539298218</v>
      </c>
      <c r="I18" s="138">
        <f t="shared" si="8"/>
        <v>3.024828760289465</v>
      </c>
      <c r="K18" s="132" t="s">
        <v>11</v>
      </c>
      <c r="L18" s="132"/>
      <c r="M18" s="132"/>
      <c r="N18" s="132"/>
      <c r="O18" s="132"/>
      <c r="P18" s="132" t="s">
        <v>10</v>
      </c>
      <c r="Q18" s="132"/>
      <c r="R18" s="132"/>
      <c r="S18" s="132"/>
      <c r="T18" s="132"/>
      <c r="U18" s="132" t="s">
        <v>11</v>
      </c>
      <c r="V18" s="132"/>
      <c r="W18" s="132"/>
      <c r="X18" s="132"/>
      <c r="Y18" s="132"/>
      <c r="Z18" s="132" t="s">
        <v>13</v>
      </c>
      <c r="AA18" s="132"/>
      <c r="AB18" s="132"/>
      <c r="AC18" s="132"/>
      <c r="AD18" s="132"/>
    </row>
    <row r="19" spans="1:30" ht="15.75" thickBot="1" x14ac:dyDescent="0.3">
      <c r="A19" s="107">
        <v>10</v>
      </c>
      <c r="B19" s="138">
        <f t="shared" si="5"/>
        <v>-1.8484517447521696</v>
      </c>
      <c r="C19" s="138">
        <f t="shared" si="2"/>
        <v>0.65811258942284878</v>
      </c>
      <c r="D19" s="107">
        <v>10</v>
      </c>
      <c r="E19" s="138">
        <f t="shared" si="6"/>
        <v>-1.3984517455452941</v>
      </c>
      <c r="F19" s="138">
        <f t="shared" si="3"/>
        <v>2.8029839013128419</v>
      </c>
      <c r="G19" s="107">
        <v>10</v>
      </c>
      <c r="H19" s="138">
        <f t="shared" si="7"/>
        <v>1.1343107855460495</v>
      </c>
      <c r="I19" s="138">
        <f t="shared" si="8"/>
        <v>3.1859575213757561</v>
      </c>
      <c r="K19" s="148" t="s">
        <v>4</v>
      </c>
      <c r="L19" s="148"/>
      <c r="M19" s="148"/>
      <c r="N19" s="148"/>
      <c r="O19" s="132"/>
      <c r="P19" s="132" t="s">
        <v>4</v>
      </c>
      <c r="Q19" s="132"/>
      <c r="R19" s="132"/>
      <c r="S19" s="132"/>
      <c r="T19" s="132"/>
      <c r="U19" s="148" t="s">
        <v>4</v>
      </c>
      <c r="V19" s="148"/>
      <c r="W19" s="148"/>
      <c r="X19" s="148"/>
      <c r="Y19" s="132"/>
      <c r="Z19" s="132" t="s">
        <v>4</v>
      </c>
      <c r="AA19" s="132"/>
      <c r="AB19" s="132"/>
      <c r="AC19" s="132"/>
      <c r="AD19" s="132"/>
    </row>
    <row r="20" spans="1:30" ht="18" x14ac:dyDescent="0.35">
      <c r="A20" s="107">
        <v>11</v>
      </c>
      <c r="B20" s="138">
        <f t="shared" si="5"/>
        <v>-1.8224172131359417</v>
      </c>
      <c r="C20" s="138">
        <f t="shared" si="2"/>
        <v>0.6888089628887466</v>
      </c>
      <c r="D20" s="107">
        <v>11</v>
      </c>
      <c r="E20" s="138">
        <f t="shared" si="6"/>
        <v>-1.3224172139171912</v>
      </c>
      <c r="F20" s="138">
        <f t="shared" si="3"/>
        <v>2.944804747516879</v>
      </c>
      <c r="G20" s="107">
        <v>11</v>
      </c>
      <c r="H20" s="138">
        <f t="shared" si="7"/>
        <v>1.2603453171622772</v>
      </c>
      <c r="I20" s="138">
        <f t="shared" si="8"/>
        <v>3.3345602739533367</v>
      </c>
      <c r="K20" s="149" t="s">
        <v>5</v>
      </c>
      <c r="L20" s="111" t="s">
        <v>6</v>
      </c>
      <c r="M20" s="112" t="s">
        <v>7</v>
      </c>
      <c r="N20" s="150" t="s">
        <v>34</v>
      </c>
      <c r="O20" s="151" t="s">
        <v>35</v>
      </c>
      <c r="P20" s="152" t="s">
        <v>5</v>
      </c>
      <c r="Q20" s="152" t="s">
        <v>6</v>
      </c>
      <c r="R20" s="152" t="s">
        <v>7</v>
      </c>
      <c r="S20" s="153" t="s">
        <v>8</v>
      </c>
      <c r="T20" s="152" t="s">
        <v>9</v>
      </c>
      <c r="U20" s="149" t="s">
        <v>5</v>
      </c>
      <c r="V20" s="111" t="s">
        <v>6</v>
      </c>
      <c r="W20" s="112" t="s">
        <v>7</v>
      </c>
      <c r="X20" s="150" t="s">
        <v>34</v>
      </c>
      <c r="Y20" s="151" t="s">
        <v>35</v>
      </c>
      <c r="Z20" s="152" t="s">
        <v>5</v>
      </c>
      <c r="AA20" s="152" t="s">
        <v>6</v>
      </c>
      <c r="AB20" s="152" t="s">
        <v>7</v>
      </c>
      <c r="AC20" s="153" t="s">
        <v>8</v>
      </c>
      <c r="AD20" s="152" t="s">
        <v>9</v>
      </c>
    </row>
    <row r="21" spans="1:30" ht="15.75" thickBot="1" x14ac:dyDescent="0.3">
      <c r="A21" s="107">
        <v>12</v>
      </c>
      <c r="B21" s="138">
        <f t="shared" si="5"/>
        <v>-1.7963826815197139</v>
      </c>
      <c r="C21" s="138">
        <f t="shared" si="2"/>
        <v>0.71725016603828107</v>
      </c>
      <c r="D21" s="107">
        <v>12</v>
      </c>
      <c r="E21" s="138">
        <f t="shared" si="6"/>
        <v>-1.2463826822890884</v>
      </c>
      <c r="F21" s="138">
        <f t="shared" si="3"/>
        <v>3.0782249350846893</v>
      </c>
      <c r="G21" s="107">
        <v>12</v>
      </c>
      <c r="H21" s="138">
        <f t="shared" si="7"/>
        <v>1.3863798487785048</v>
      </c>
      <c r="I21" s="138">
        <f t="shared" si="8"/>
        <v>3.4722456288294627</v>
      </c>
      <c r="K21" s="154">
        <f>(1+1/$K$4^2)</f>
        <v>1.4805785889560323</v>
      </c>
      <c r="L21" s="155">
        <f>2/$K$4*($B$3-$F$3)</f>
        <v>-8.4336013164894599</v>
      </c>
      <c r="M21" s="156">
        <f>($B$3-$F$3)^2-$I$3^2</f>
        <v>0</v>
      </c>
      <c r="N21" s="157">
        <f>(-L21+(L21^2-4*K21*M21)^0.5)/(2*K21)</f>
        <v>5.6961524227066249</v>
      </c>
      <c r="O21" s="158">
        <f>(-L21-(L21^2-4*K21*M21)^0.5)/(2*K21)</f>
        <v>0</v>
      </c>
      <c r="P21" s="159">
        <f>(1+1/$K$4^2)</f>
        <v>1.4805785889560323</v>
      </c>
      <c r="Q21" s="159">
        <f>2/$K$4*($B$3-$G$3)</f>
        <v>-6.9897516897807215</v>
      </c>
      <c r="R21" s="159">
        <f>($B$3-$G$3)^2-$J$3^2</f>
        <v>0</v>
      </c>
      <c r="S21" s="160">
        <f>(-Q21+(Q21^2-4*P21*R21)^0.5)/(2*P21)</f>
        <v>4.7209595910131661</v>
      </c>
      <c r="T21" s="159">
        <f>(-Q21-(Q21^2-4*P21*R21)^0.5)/(2*P21)</f>
        <v>0</v>
      </c>
      <c r="U21" s="154">
        <f>(1+1/$M$4^2)</f>
        <v>3.0808251199295289</v>
      </c>
      <c r="V21" s="155">
        <f>2/$M$4*($D$3-$F$3)</f>
        <v>-17.548849470822013</v>
      </c>
      <c r="W21" s="156">
        <f>($D$3-$F$3)^2-$I$3^2</f>
        <v>0</v>
      </c>
      <c r="X21" s="157">
        <f>(-V21+(V21^2-4*U21*W21)^0.5)/(2*U21)</f>
        <v>5.6961524227066249</v>
      </c>
      <c r="Y21" s="158">
        <f>(-V21-(V21^2-4*U21*W21)^0.5)/(2*U21)</f>
        <v>0</v>
      </c>
      <c r="Z21" s="159">
        <f>(1+1/$M$4^2)</f>
        <v>3.0808251199295289</v>
      </c>
      <c r="AA21" s="159">
        <f>2/$M$4*($D$3-$E$3)</f>
        <v>-3.0043985726564189</v>
      </c>
      <c r="AB21" s="159">
        <f>($D$3-$E$3)^2-$H$3^2</f>
        <v>0</v>
      </c>
      <c r="AC21" s="160">
        <f>(-AA21+(AA21^2-4*Z21*AB21)^0.5)/(2*Z21)</f>
        <v>0.97519283169345938</v>
      </c>
      <c r="AD21" s="159">
        <f>(-AA21-(AA21^2-4*Z21*AB21)^0.5)/(2*Z21)</f>
        <v>0</v>
      </c>
    </row>
    <row r="22" spans="1:30" ht="18.75" x14ac:dyDescent="0.35">
      <c r="A22" s="107">
        <v>13</v>
      </c>
      <c r="B22" s="138">
        <f t="shared" si="5"/>
        <v>-1.7703481499034861</v>
      </c>
      <c r="C22" s="138">
        <f t="shared" si="2"/>
        <v>0.74369497802194406</v>
      </c>
      <c r="D22" s="107">
        <v>13</v>
      </c>
      <c r="E22" s="138">
        <f t="shared" si="6"/>
        <v>-1.1703481506609856</v>
      </c>
      <c r="F22" s="138">
        <f t="shared" si="3"/>
        <v>3.204293994151679</v>
      </c>
      <c r="G22" s="107">
        <v>13</v>
      </c>
      <c r="H22" s="138">
        <f t="shared" si="7"/>
        <v>1.5124143803947325</v>
      </c>
      <c r="I22" s="138">
        <f t="shared" si="8"/>
        <v>3.600266349439083</v>
      </c>
      <c r="N22" s="161" t="s">
        <v>33</v>
      </c>
      <c r="O22" s="162" t="s">
        <v>36</v>
      </c>
      <c r="S22" s="161" t="s">
        <v>33</v>
      </c>
      <c r="T22" s="162" t="s">
        <v>36</v>
      </c>
      <c r="X22" s="161" t="s">
        <v>33</v>
      </c>
      <c r="Y22" s="162" t="s">
        <v>36</v>
      </c>
      <c r="AC22" s="161" t="s">
        <v>33</v>
      </c>
      <c r="AD22" s="162" t="s">
        <v>36</v>
      </c>
    </row>
    <row r="23" spans="1:30" ht="15.75" thickBot="1" x14ac:dyDescent="0.3">
      <c r="A23" s="107">
        <v>14</v>
      </c>
      <c r="B23" s="138">
        <f t="shared" si="5"/>
        <v>-1.7443136182872583</v>
      </c>
      <c r="C23" s="138">
        <f t="shared" si="2"/>
        <v>0.76834955997594312</v>
      </c>
      <c r="D23" s="107">
        <v>14</v>
      </c>
      <c r="E23" s="138">
        <f t="shared" si="6"/>
        <v>-1.0943136190328828</v>
      </c>
      <c r="F23" s="138">
        <f t="shared" si="3"/>
        <v>3.3238484849547643</v>
      </c>
      <c r="G23" s="107">
        <v>14</v>
      </c>
      <c r="H23" s="138">
        <f t="shared" si="7"/>
        <v>1.6384489120109602</v>
      </c>
      <c r="I23" s="138">
        <f t="shared" si="8"/>
        <v>3.7196204726506834</v>
      </c>
      <c r="N23" s="163">
        <f>$N$21/$K$4+$B$3</f>
        <v>6.1339745962155749</v>
      </c>
      <c r="O23" s="164">
        <f>$O$21/$K$4+$B$3</f>
        <v>10.082762530298218</v>
      </c>
      <c r="S23" s="163">
        <f>$S$21/$K$4+$B$3</f>
        <v>6.8100150883632953</v>
      </c>
      <c r="T23" s="164">
        <f>$T$21/$K$4+$B$3</f>
        <v>10.082762530298218</v>
      </c>
      <c r="X23" s="163">
        <f>$X$21/$M$4+$D$3</f>
        <v>6.1339745962155723</v>
      </c>
      <c r="Y23" s="164">
        <f>$Y$21/$M$4+$D$3</f>
        <v>-2.0827625302982193</v>
      </c>
      <c r="AC23" s="163">
        <f>$AC$21/$M$4+$D$3</f>
        <v>-0.67604049214772077</v>
      </c>
      <c r="AD23" s="164">
        <f>$T$21/$M$4+$D$3</f>
        <v>-2.0827625302982193</v>
      </c>
    </row>
    <row r="24" spans="1:30" x14ac:dyDescent="0.25">
      <c r="A24" s="107">
        <v>15</v>
      </c>
      <c r="B24" s="138">
        <f t="shared" si="5"/>
        <v>-1.7182790866710305</v>
      </c>
      <c r="C24" s="138">
        <f t="shared" si="2"/>
        <v>0.79138124732801074</v>
      </c>
      <c r="D24" s="107">
        <v>15</v>
      </c>
      <c r="E24" s="138">
        <f t="shared" si="6"/>
        <v>-1.01827908740478</v>
      </c>
      <c r="F24" s="138">
        <f t="shared" si="3"/>
        <v>3.4375681812752212</v>
      </c>
      <c r="G24" s="107">
        <v>15</v>
      </c>
      <c r="H24" s="138">
        <f t="shared" si="7"/>
        <v>1.7644834436271879</v>
      </c>
      <c r="I24" s="138">
        <f t="shared" si="8"/>
        <v>3.8311180780421421</v>
      </c>
      <c r="K24" s="107" t="s">
        <v>37</v>
      </c>
      <c r="U24" s="107" t="s">
        <v>41</v>
      </c>
    </row>
    <row r="25" spans="1:30" x14ac:dyDescent="0.25">
      <c r="A25" s="107">
        <v>16</v>
      </c>
      <c r="B25" s="138">
        <f t="shared" si="5"/>
        <v>-1.6922445550548026</v>
      </c>
      <c r="C25" s="138">
        <f t="shared" si="2"/>
        <v>0.81292799020374373</v>
      </c>
      <c r="D25" s="107">
        <v>16</v>
      </c>
      <c r="E25" s="138">
        <f t="shared" si="6"/>
        <v>-0.94224455577667732</v>
      </c>
      <c r="F25" s="138">
        <f t="shared" si="3"/>
        <v>3.5460144882523794</v>
      </c>
      <c r="G25" s="107">
        <v>16</v>
      </c>
      <c r="H25" s="138">
        <f t="shared" si="7"/>
        <v>1.8905179752434156</v>
      </c>
      <c r="I25" s="138">
        <f t="shared" si="8"/>
        <v>3.9354269894029419</v>
      </c>
      <c r="K25" s="165" t="s">
        <v>38</v>
      </c>
      <c r="L25" s="166">
        <f>((N23-$E$3)^2+N21^2)^0.5</f>
        <v>9.1614346125444275</v>
      </c>
      <c r="U25" s="165" t="s">
        <v>38</v>
      </c>
      <c r="V25" s="166">
        <f>((X23-$G$3)^2+X21^2)^0.5</f>
        <v>5.7999924663569571</v>
      </c>
    </row>
    <row r="26" spans="1:30" x14ac:dyDescent="0.25">
      <c r="A26" s="107">
        <v>17</v>
      </c>
      <c r="B26" s="138">
        <f t="shared" si="5"/>
        <v>-1.6662100234385748</v>
      </c>
      <c r="C26" s="138">
        <f t="shared" si="2"/>
        <v>0.83310501271928816</v>
      </c>
      <c r="D26" s="107">
        <v>17</v>
      </c>
      <c r="E26" s="138">
        <f t="shared" si="6"/>
        <v>-0.86621002414857462</v>
      </c>
      <c r="F26" s="138">
        <f t="shared" si="3"/>
        <v>3.6496575182989317</v>
      </c>
      <c r="G26" s="107">
        <v>17</v>
      </c>
      <c r="H26" s="138">
        <f t="shared" si="7"/>
        <v>2.0165525068596435</v>
      </c>
      <c r="I26" s="138">
        <f t="shared" si="8"/>
        <v>4.0331050127192878</v>
      </c>
      <c r="O26" s="107" t="s">
        <v>46</v>
      </c>
    </row>
    <row r="27" spans="1:30" x14ac:dyDescent="0.25">
      <c r="A27" s="107">
        <v>18</v>
      </c>
      <c r="B27" s="138">
        <f t="shared" si="5"/>
        <v>-1.640175491822347</v>
      </c>
      <c r="C27" s="138">
        <f t="shared" si="2"/>
        <v>0.85200963228496418</v>
      </c>
      <c r="D27" s="107">
        <v>18</v>
      </c>
      <c r="E27" s="138">
        <f t="shared" si="6"/>
        <v>-0.79017549252047192</v>
      </c>
      <c r="F27" s="138">
        <f t="shared" si="3"/>
        <v>3.7488956708417809</v>
      </c>
      <c r="G27" s="107">
        <v>18</v>
      </c>
      <c r="H27" s="138">
        <f t="shared" si="7"/>
        <v>2.1425870384758712</v>
      </c>
      <c r="I27" s="138">
        <f t="shared" si="8"/>
        <v>4.1246232666756777</v>
      </c>
      <c r="K27" s="167" t="s">
        <v>39</v>
      </c>
      <c r="L27" s="167"/>
      <c r="O27" s="107" t="s">
        <v>43</v>
      </c>
      <c r="U27" s="168" t="s">
        <v>42</v>
      </c>
      <c r="V27" s="168"/>
    </row>
    <row r="28" spans="1:30" ht="15.75" thickBot="1" x14ac:dyDescent="0.3">
      <c r="A28" s="107">
        <v>19</v>
      </c>
      <c r="B28" s="138">
        <f t="shared" si="5"/>
        <v>-1.6141409602061192</v>
      </c>
      <c r="C28" s="138">
        <f t="shared" si="2"/>
        <v>0.86972482494278713</v>
      </c>
      <c r="D28" s="107">
        <v>19</v>
      </c>
      <c r="E28" s="138">
        <f t="shared" si="6"/>
        <v>-0.71414096089236923</v>
      </c>
      <c r="F28" s="138">
        <f t="shared" si="3"/>
        <v>3.8440701087306874</v>
      </c>
      <c r="G28" s="107">
        <v>19</v>
      </c>
      <c r="H28" s="138">
        <f t="shared" si="7"/>
        <v>2.2686215700920989</v>
      </c>
      <c r="I28" s="138">
        <f t="shared" si="8"/>
        <v>4.2103834426407998</v>
      </c>
      <c r="K28" s="135" t="s">
        <v>0</v>
      </c>
      <c r="L28" s="135" t="s">
        <v>1</v>
      </c>
      <c r="U28" s="135" t="s">
        <v>0</v>
      </c>
      <c r="V28" s="135" t="s">
        <v>1</v>
      </c>
    </row>
    <row r="29" spans="1:30" x14ac:dyDescent="0.25">
      <c r="A29" s="107">
        <v>20</v>
      </c>
      <c r="B29" s="138">
        <f t="shared" si="5"/>
        <v>-1.5881064285898914</v>
      </c>
      <c r="C29" s="138">
        <f t="shared" si="2"/>
        <v>0.88632191390273696</v>
      </c>
      <c r="D29" s="107">
        <v>20</v>
      </c>
      <c r="E29" s="138">
        <f t="shared" si="6"/>
        <v>-0.63810642926426653</v>
      </c>
      <c r="F29" s="138">
        <f t="shared" si="3"/>
        <v>3.935475670210332</v>
      </c>
      <c r="G29" s="107">
        <v>20</v>
      </c>
      <c r="H29" s="138">
        <f t="shared" si="7"/>
        <v>2.3946561017083265</v>
      </c>
      <c r="I29" s="138">
        <f t="shared" si="8"/>
        <v>4.2907308200125769</v>
      </c>
      <c r="K29" s="169">
        <f>N23</f>
        <v>6.1339745962155749</v>
      </c>
      <c r="L29" s="169">
        <f t="shared" ref="L29:L39" si="9">($L$25^2-(K29-$E$3)^2)^0.5</f>
        <v>5.696152422706624</v>
      </c>
      <c r="O29" s="170" t="s">
        <v>44</v>
      </c>
      <c r="P29" s="171">
        <f>(V25^2-L25^2-G3^2+E3^2)/(2*E3-2*G3)</f>
        <v>6.1339745962155741</v>
      </c>
      <c r="U29" s="169">
        <f>AC23</f>
        <v>-0.67604049214772077</v>
      </c>
      <c r="V29" s="169">
        <f t="shared" ref="V29:V39" si="10">($V$25^2-(U29-$G$3)^2)^0.5</f>
        <v>0.97519283169344817</v>
      </c>
    </row>
    <row r="30" spans="1:30" ht="15.75" thickBot="1" x14ac:dyDescent="0.3">
      <c r="A30" s="107">
        <v>21</v>
      </c>
      <c r="B30" s="138">
        <f t="shared" si="5"/>
        <v>-1.5620718969736636</v>
      </c>
      <c r="C30" s="138">
        <f t="shared" si="2"/>
        <v>0.90186263107732045</v>
      </c>
      <c r="D30" s="107">
        <v>21</v>
      </c>
      <c r="E30" s="138">
        <f t="shared" si="6"/>
        <v>-0.56207189763616383</v>
      </c>
      <c r="F30" s="138">
        <f t="shared" si="3"/>
        <v>4.0233692349569861</v>
      </c>
      <c r="G30" s="107">
        <v>21</v>
      </c>
      <c r="H30" s="138">
        <f t="shared" si="7"/>
        <v>2.5206906333245542</v>
      </c>
      <c r="I30" s="138">
        <f t="shared" si="8"/>
        <v>4.3659642462150741</v>
      </c>
      <c r="K30" s="169">
        <f>($K$39-$K$29)/10+K29</f>
        <v>6.201578645430347</v>
      </c>
      <c r="L30" s="169">
        <f t="shared" si="9"/>
        <v>5.6099390276246233</v>
      </c>
      <c r="O30" s="172" t="s">
        <v>45</v>
      </c>
      <c r="P30" s="173">
        <f>(L25^2-(P29-E3)^2)^0.5</f>
        <v>5.696152422706624</v>
      </c>
      <c r="U30" s="169">
        <f>($U$39-$U$29)/10+U29</f>
        <v>4.9610166886085993E-3</v>
      </c>
      <c r="V30" s="169">
        <f t="shared" si="10"/>
        <v>2.8765228472401403</v>
      </c>
    </row>
    <row r="31" spans="1:30" ht="15.75" thickBot="1" x14ac:dyDescent="0.3">
      <c r="A31" s="107">
        <v>22</v>
      </c>
      <c r="B31" s="138">
        <f t="shared" si="5"/>
        <v>-1.5360373653574357</v>
      </c>
      <c r="C31" s="138">
        <f t="shared" si="2"/>
        <v>0.91640072126240202</v>
      </c>
      <c r="D31" s="107">
        <v>22</v>
      </c>
      <c r="E31" s="138">
        <f t="shared" si="6"/>
        <v>-0.48603736600806108</v>
      </c>
      <c r="F31" s="138">
        <f t="shared" si="3"/>
        <v>4.1079762354204838</v>
      </c>
      <c r="G31" s="107">
        <v>22</v>
      </c>
      <c r="H31" s="138">
        <f t="shared" si="7"/>
        <v>2.6467251649407819</v>
      </c>
      <c r="I31" s="138">
        <f t="shared" si="8"/>
        <v>4.4363439026220091</v>
      </c>
      <c r="K31" s="169">
        <f t="shared" ref="K31:K38" si="11">($K$39-$K$29)/10+K30</f>
        <v>6.269182694645119</v>
      </c>
      <c r="L31" s="169">
        <f t="shared" si="9"/>
        <v>5.5215522047414165</v>
      </c>
      <c r="O31" s="107" t="s">
        <v>85</v>
      </c>
      <c r="U31" s="169">
        <f t="shared" ref="U31:U38" si="12">($U$39-$U$29)/10+U30</f>
        <v>0.68596252552493797</v>
      </c>
      <c r="V31" s="169">
        <f t="shared" si="10"/>
        <v>3.8301749584487723</v>
      </c>
    </row>
    <row r="32" spans="1:30" x14ac:dyDescent="0.25">
      <c r="A32" s="107">
        <v>23</v>
      </c>
      <c r="B32" s="138">
        <f t="shared" si="5"/>
        <v>-1.5100028337412079</v>
      </c>
      <c r="C32" s="138">
        <f t="shared" si="2"/>
        <v>0.92998320675904766</v>
      </c>
      <c r="D32" s="107">
        <v>23</v>
      </c>
      <c r="E32" s="138">
        <f t="shared" si="6"/>
        <v>-0.41000283437995833</v>
      </c>
      <c r="F32" s="138">
        <f t="shared" si="3"/>
        <v>4.1894957931427417</v>
      </c>
      <c r="G32" s="107">
        <v>23</v>
      </c>
      <c r="H32" s="138">
        <f t="shared" si="7"/>
        <v>2.7727596965570096</v>
      </c>
      <c r="I32" s="138">
        <f t="shared" si="8"/>
        <v>4.5020974266573965</v>
      </c>
      <c r="K32" s="169">
        <f t="shared" si="11"/>
        <v>6.336786743859891</v>
      </c>
      <c r="L32" s="169">
        <f t="shared" si="9"/>
        <v>5.4308858384947873</v>
      </c>
      <c r="O32" s="170" t="s">
        <v>44</v>
      </c>
      <c r="P32" s="171">
        <f>(V25^2-L25^2-G3^2+E3^2)/(2*E3-2*G3)</f>
        <v>6.1339745962155741</v>
      </c>
      <c r="U32" s="169">
        <f t="shared" si="12"/>
        <v>1.3669640343612675</v>
      </c>
      <c r="V32" s="169">
        <f t="shared" si="10"/>
        <v>4.4876018789423444</v>
      </c>
    </row>
    <row r="33" spans="1:22" ht="15.75" thickBot="1" x14ac:dyDescent="0.3">
      <c r="A33" s="107">
        <v>24</v>
      </c>
      <c r="B33" s="138">
        <f t="shared" si="5"/>
        <v>-1.4839683021249801</v>
      </c>
      <c r="C33" s="138">
        <f t="shared" si="2"/>
        <v>0.94265139585346169</v>
      </c>
      <c r="D33" s="107">
        <v>24</v>
      </c>
      <c r="E33" s="138">
        <f t="shared" si="6"/>
        <v>-0.33396830275185557</v>
      </c>
      <c r="F33" s="138">
        <f t="shared" si="3"/>
        <v>4.2681048195589328</v>
      </c>
      <c r="G33" s="107">
        <v>24</v>
      </c>
      <c r="H33" s="138">
        <f t="shared" si="7"/>
        <v>2.8987942281732373</v>
      </c>
      <c r="I33" s="138">
        <f t="shared" si="8"/>
        <v>4.5634247938997952</v>
      </c>
      <c r="K33" s="169">
        <f t="shared" si="11"/>
        <v>6.4043907930746631</v>
      </c>
      <c r="L33" s="169">
        <f t="shared" si="9"/>
        <v>5.3378237716227757</v>
      </c>
      <c r="O33" s="172" t="s">
        <v>45</v>
      </c>
      <c r="P33" s="173">
        <f>IF(B6&lt;0,-((L25^2-(P29-E3)^2)^0.5),((L25^2-(P29-E3)^2)^0.5))</f>
        <v>5.696152422706624</v>
      </c>
      <c r="U33" s="169">
        <f t="shared" si="12"/>
        <v>2.0479655431975967</v>
      </c>
      <c r="V33" s="169">
        <f t="shared" si="10"/>
        <v>4.9678340275587871</v>
      </c>
    </row>
    <row r="34" spans="1:22" x14ac:dyDescent="0.25">
      <c r="A34" s="107">
        <v>25</v>
      </c>
      <c r="B34" s="138">
        <f t="shared" si="5"/>
        <v>-1.4579337705087523</v>
      </c>
      <c r="C34" s="138">
        <f t="shared" si="2"/>
        <v>0.95444169527644018</v>
      </c>
      <c r="D34" s="107">
        <v>25</v>
      </c>
      <c r="E34" s="138">
        <f t="shared" si="6"/>
        <v>-0.25793377112375282</v>
      </c>
      <c r="F34" s="138">
        <f t="shared" si="3"/>
        <v>4.3439613258780101</v>
      </c>
      <c r="G34" s="107">
        <v>25</v>
      </c>
      <c r="H34" s="138">
        <f t="shared" si="7"/>
        <v>3.024828759789465</v>
      </c>
      <c r="I34" s="138">
        <f t="shared" si="8"/>
        <v>4.6205022512411107</v>
      </c>
      <c r="K34" s="169">
        <f t="shared" si="11"/>
        <v>6.4719948422894351</v>
      </c>
      <c r="L34" s="169">
        <f t="shared" si="9"/>
        <v>5.2422384177084789</v>
      </c>
      <c r="U34" s="169">
        <f t="shared" si="12"/>
        <v>2.728967052033926</v>
      </c>
      <c r="V34" s="169">
        <f t="shared" si="10"/>
        <v>5.3190838606643851</v>
      </c>
    </row>
    <row r="35" spans="1:22" x14ac:dyDescent="0.25">
      <c r="A35" s="107">
        <v>26</v>
      </c>
      <c r="B35" s="138">
        <f t="shared" si="5"/>
        <v>-1.4318992388925245</v>
      </c>
      <c r="C35" s="138">
        <f t="shared" si="2"/>
        <v>0.96538627066418226</v>
      </c>
      <c r="D35" s="107">
        <v>26</v>
      </c>
      <c r="E35" s="138">
        <f t="shared" si="6"/>
        <v>-0.18189923949565007</v>
      </c>
      <c r="F35" s="138">
        <f t="shared" si="3"/>
        <v>4.4172071211010353</v>
      </c>
      <c r="G35" s="107">
        <v>26</v>
      </c>
      <c r="H35" s="138">
        <f t="shared" si="7"/>
        <v>3.1508632914056927</v>
      </c>
      <c r="I35" s="138">
        <f t="shared" si="8"/>
        <v>4.6734855142120129</v>
      </c>
      <c r="K35" s="169">
        <f t="shared" si="11"/>
        <v>6.5395988915042071</v>
      </c>
      <c r="L35" s="169">
        <f t="shared" si="9"/>
        <v>5.1439891158862032</v>
      </c>
      <c r="U35" s="169">
        <f t="shared" si="12"/>
        <v>3.4099685608702552</v>
      </c>
      <c r="V35" s="169">
        <f t="shared" si="10"/>
        <v>5.565824754527851</v>
      </c>
    </row>
    <row r="36" spans="1:22" x14ac:dyDescent="0.25">
      <c r="A36" s="107">
        <v>27</v>
      </c>
      <c r="B36" s="138">
        <f t="shared" si="5"/>
        <v>-1.4058647072762966</v>
      </c>
      <c r="C36" s="138">
        <f t="shared" si="2"/>
        <v>0.97551358771606955</v>
      </c>
      <c r="D36" s="107">
        <v>27</v>
      </c>
      <c r="E36" s="138">
        <f t="shared" si="6"/>
        <v>-0.10586470786754733</v>
      </c>
      <c r="F36" s="138">
        <f t="shared" si="3"/>
        <v>4.487970031170855</v>
      </c>
      <c r="G36" s="107">
        <v>27</v>
      </c>
      <c r="H36" s="138">
        <f t="shared" si="7"/>
        <v>3.2768978230219203</v>
      </c>
      <c r="I36" s="138">
        <f t="shared" si="8"/>
        <v>4.7225123867551071</v>
      </c>
      <c r="K36" s="169">
        <f t="shared" si="11"/>
        <v>6.6072029407189792</v>
      </c>
      <c r="L36" s="169">
        <f t="shared" si="9"/>
        <v>5.042920166498007</v>
      </c>
      <c r="U36" s="169">
        <f t="shared" si="12"/>
        <v>4.0909700697065849</v>
      </c>
      <c r="V36" s="169">
        <f t="shared" si="10"/>
        <v>5.7215934117494722</v>
      </c>
    </row>
    <row r="37" spans="1:22" x14ac:dyDescent="0.25">
      <c r="A37" s="107">
        <v>28</v>
      </c>
      <c r="B37" s="138">
        <f t="shared" si="5"/>
        <v>-1.3798301756600688</v>
      </c>
      <c r="C37" s="138">
        <f t="shared" si="2"/>
        <v>0.9848488586465971</v>
      </c>
      <c r="D37" s="107">
        <v>28</v>
      </c>
      <c r="E37" s="138">
        <f t="shared" si="6"/>
        <v>-2.9830176239444589E-2</v>
      </c>
      <c r="F37" s="138">
        <f t="shared" si="3"/>
        <v>4.5563657393442369</v>
      </c>
      <c r="G37" s="107">
        <v>28</v>
      </c>
      <c r="H37" s="138">
        <f t="shared" si="7"/>
        <v>3.402932354638148</v>
      </c>
      <c r="I37" s="138">
        <f t="shared" si="8"/>
        <v>4.7677049225221433</v>
      </c>
      <c r="K37" s="169">
        <f t="shared" si="11"/>
        <v>6.6748069899337512</v>
      </c>
      <c r="L37" s="169">
        <f t="shared" si="9"/>
        <v>4.9388584685176378</v>
      </c>
      <c r="U37" s="169">
        <f t="shared" si="12"/>
        <v>4.7719715785429146</v>
      </c>
      <c r="V37" s="169">
        <f t="shared" si="10"/>
        <v>5.7937320468382216</v>
      </c>
    </row>
    <row r="38" spans="1:22" x14ac:dyDescent="0.25">
      <c r="A38" s="107">
        <v>29</v>
      </c>
      <c r="B38" s="138">
        <f t="shared" si="5"/>
        <v>-1.353795644043841</v>
      </c>
      <c r="C38" s="138">
        <f t="shared" si="2"/>
        <v>0.99341441265132624</v>
      </c>
      <c r="D38" s="107">
        <v>29</v>
      </c>
      <c r="E38" s="138">
        <f t="shared" si="6"/>
        <v>4.620435538865815E-2</v>
      </c>
      <c r="F38" s="138">
        <f t="shared" si="3"/>
        <v>4.6224993240294117</v>
      </c>
      <c r="G38" s="107">
        <v>29</v>
      </c>
      <c r="H38" s="138">
        <f t="shared" si="7"/>
        <v>3.5289668862543757</v>
      </c>
      <c r="I38" s="138">
        <f t="shared" si="8"/>
        <v>4.8091712183191078</v>
      </c>
      <c r="K38" s="169">
        <f t="shared" si="11"/>
        <v>6.7424110391485232</v>
      </c>
      <c r="L38" s="169">
        <f t="shared" si="9"/>
        <v>4.8316106552043303</v>
      </c>
      <c r="U38" s="169">
        <f t="shared" si="12"/>
        <v>5.4529730873792444</v>
      </c>
      <c r="V38" s="169">
        <f t="shared" si="10"/>
        <v>5.7853698915169405</v>
      </c>
    </row>
    <row r="39" spans="1:22" x14ac:dyDescent="0.25">
      <c r="A39" s="107">
        <v>30</v>
      </c>
      <c r="B39" s="138">
        <f t="shared" si="5"/>
        <v>-1.3277611124276132</v>
      </c>
      <c r="C39" s="138">
        <f t="shared" si="2"/>
        <v>1.0012300047822684</v>
      </c>
      <c r="D39" s="107">
        <v>30</v>
      </c>
      <c r="E39" s="138">
        <f t="shared" si="6"/>
        <v>0.12223888701676089</v>
      </c>
      <c r="F39" s="138">
        <f t="shared" si="3"/>
        <v>4.6864665528130018</v>
      </c>
      <c r="G39" s="107">
        <v>30</v>
      </c>
      <c r="H39" s="138">
        <f t="shared" si="7"/>
        <v>3.6550014178706034</v>
      </c>
      <c r="I39" s="138">
        <f t="shared" si="8"/>
        <v>4.8470069093881492</v>
      </c>
      <c r="K39" s="169">
        <f>S23</f>
        <v>6.8100150883632953</v>
      </c>
      <c r="L39" s="169">
        <f t="shared" si="9"/>
        <v>4.7209595910131643</v>
      </c>
      <c r="U39" s="169">
        <f>X23</f>
        <v>6.1339745962155723</v>
      </c>
      <c r="V39" s="169">
        <f t="shared" si="10"/>
        <v>5.696152422706624</v>
      </c>
    </row>
    <row r="40" spans="1:22" x14ac:dyDescent="0.25">
      <c r="A40" s="107">
        <v>31</v>
      </c>
      <c r="B40" s="138">
        <f t="shared" si="5"/>
        <v>-1.3017265808113854</v>
      </c>
      <c r="C40" s="138">
        <f t="shared" si="2"/>
        <v>1.0083130744051028</v>
      </c>
      <c r="D40" s="107">
        <v>31</v>
      </c>
      <c r="E40" s="138">
        <f t="shared" si="6"/>
        <v>0.19827341864486364</v>
      </c>
      <c r="F40" s="138">
        <f t="shared" si="3"/>
        <v>4.7483549783706964</v>
      </c>
      <c r="G40" s="107">
        <v>31</v>
      </c>
      <c r="H40" s="138">
        <f t="shared" si="7"/>
        <v>3.7810359494868311</v>
      </c>
      <c r="I40" s="138">
        <f t="shared" si="8"/>
        <v>4.8812964206125189</v>
      </c>
    </row>
    <row r="41" spans="1:22" x14ac:dyDescent="0.25">
      <c r="A41" s="107">
        <v>32</v>
      </c>
      <c r="B41" s="138">
        <f t="shared" si="5"/>
        <v>-1.2756920491951576</v>
      </c>
      <c r="C41" s="138">
        <f t="shared" si="2"/>
        <v>1.0146789619792491</v>
      </c>
      <c r="D41" s="107">
        <v>32</v>
      </c>
      <c r="E41" s="138">
        <f t="shared" si="6"/>
        <v>0.27430795027296639</v>
      </c>
      <c r="F41" s="138">
        <f t="shared" si="3"/>
        <v>4.8082448721545754</v>
      </c>
      <c r="G41" s="107">
        <v>32</v>
      </c>
      <c r="H41" s="138">
        <f t="shared" si="7"/>
        <v>3.9070704811030588</v>
      </c>
      <c r="I41" s="138">
        <f t="shared" si="8"/>
        <v>4.9121140159602641</v>
      </c>
    </row>
    <row r="42" spans="1:22" x14ac:dyDescent="0.25">
      <c r="A42" s="107">
        <v>33</v>
      </c>
      <c r="B42" s="138">
        <f t="shared" si="5"/>
        <v>-1.2496575175789297</v>
      </c>
      <c r="C42" s="138">
        <f t="shared" si="2"/>
        <v>1.0203410910462001</v>
      </c>
      <c r="D42" s="107">
        <v>33</v>
      </c>
      <c r="E42" s="138">
        <f t="shared" si="6"/>
        <v>0.35034248190106915</v>
      </c>
      <c r="F42" s="138">
        <f t="shared" si="3"/>
        <v>4.8662100242985753</v>
      </c>
      <c r="G42" s="107">
        <v>33</v>
      </c>
      <c r="H42" s="138">
        <f t="shared" si="7"/>
        <v>4.0331050127192869</v>
      </c>
      <c r="I42" s="138">
        <f t="shared" si="8"/>
        <v>4.939524679499284</v>
      </c>
    </row>
    <row r="43" spans="1:22" x14ac:dyDescent="0.25">
      <c r="A43" s="107">
        <v>34</v>
      </c>
      <c r="B43" s="138">
        <f t="shared" si="5"/>
        <v>-1.2236229859627019</v>
      </c>
      <c r="C43" s="138">
        <f t="shared" si="2"/>
        <v>1.025311120879151</v>
      </c>
      <c r="D43" s="107">
        <v>34</v>
      </c>
      <c r="E43" s="138">
        <f t="shared" si="6"/>
        <v>0.4263770135291719</v>
      </c>
      <c r="F43" s="138">
        <f t="shared" si="3"/>
        <v>4.9223184324632339</v>
      </c>
      <c r="G43" s="107">
        <v>34</v>
      </c>
      <c r="H43" s="138">
        <f t="shared" si="7"/>
        <v>4.159139544335515</v>
      </c>
      <c r="I43" s="138">
        <f t="shared" si="8"/>
        <v>4.9635848543821934</v>
      </c>
    </row>
    <row r="44" spans="1:22" x14ac:dyDescent="0.25">
      <c r="A44" s="107">
        <v>35</v>
      </c>
      <c r="B44" s="138">
        <f t="shared" si="5"/>
        <v>-1.1975884543464741</v>
      </c>
      <c r="C44" s="138">
        <f t="shared" si="2"/>
        <v>1.0295990741286722</v>
      </c>
      <c r="D44" s="107">
        <v>35</v>
      </c>
      <c r="E44" s="138">
        <f t="shared" si="6"/>
        <v>0.5024115451572746</v>
      </c>
      <c r="F44" s="138">
        <f t="shared" si="3"/>
        <v>4.9766328979090737</v>
      </c>
      <c r="G44" s="107">
        <v>35</v>
      </c>
      <c r="H44" s="138">
        <f t="shared" si="7"/>
        <v>4.2851740759517432</v>
      </c>
      <c r="I44" s="138">
        <f t="shared" si="8"/>
        <v>4.9843430607857089</v>
      </c>
    </row>
    <row r="45" spans="1:22" x14ac:dyDescent="0.25">
      <c r="A45" s="107">
        <v>36</v>
      </c>
      <c r="B45" s="138">
        <f t="shared" si="5"/>
        <v>-1.1715539227302463</v>
      </c>
      <c r="C45" s="138">
        <f t="shared" si="2"/>
        <v>1.0332134429157531</v>
      </c>
      <c r="D45" s="107">
        <v>36</v>
      </c>
      <c r="E45" s="138">
        <f t="shared" si="6"/>
        <v>0.57844607678537729</v>
      </c>
      <c r="F45" s="138">
        <f t="shared" si="3"/>
        <v>5.0292115436253635</v>
      </c>
      <c r="G45" s="107">
        <v>36</v>
      </c>
      <c r="H45" s="138">
        <f t="shared" si="7"/>
        <v>4.4112086075679713</v>
      </c>
      <c r="I45" s="138">
        <f t="shared" si="8"/>
        <v>5.0018404095126385</v>
      </c>
    </row>
    <row r="46" spans="1:22" x14ac:dyDescent="0.25">
      <c r="A46" s="107">
        <v>37</v>
      </c>
      <c r="B46" s="138">
        <f t="shared" si="5"/>
        <v>-1.1455193911140185</v>
      </c>
      <c r="C46" s="138">
        <f t="shared" si="2"/>
        <v>1.0361612761168393</v>
      </c>
      <c r="D46" s="107">
        <v>37</v>
      </c>
      <c r="E46" s="138">
        <f t="shared" si="6"/>
        <v>0.65448060841347999</v>
      </c>
      <c r="F46" s="138">
        <f t="shared" si="3"/>
        <v>5.0801082666138671</v>
      </c>
      <c r="G46" s="107">
        <v>37</v>
      </c>
      <c r="H46" s="138">
        <f t="shared" si="7"/>
        <v>4.5372431391841994</v>
      </c>
      <c r="I46" s="138">
        <f t="shared" si="8"/>
        <v>5.0161110245433189</v>
      </c>
    </row>
    <row r="47" spans="1:22" x14ac:dyDescent="0.25">
      <c r="A47" s="107">
        <v>38</v>
      </c>
      <c r="B47" s="138">
        <f t="shared" si="5"/>
        <v>-1.1194848594977906</v>
      </c>
      <c r="C47" s="138">
        <f t="shared" si="2"/>
        <v>1.0384482500121885</v>
      </c>
      <c r="D47" s="107">
        <v>38</v>
      </c>
      <c r="E47" s="138">
        <f t="shared" si="6"/>
        <v>0.73051514004158269</v>
      </c>
      <c r="F47" s="138">
        <f t="shared" si="3"/>
        <v>5.1293731342633553</v>
      </c>
      <c r="G47" s="107">
        <v>38</v>
      </c>
      <c r="H47" s="138">
        <f t="shared" si="7"/>
        <v>4.6632776708004275</v>
      </c>
      <c r="I47" s="138">
        <f t="shared" si="8"/>
        <v>5.0271823850480137</v>
      </c>
    </row>
    <row r="48" spans="1:22" x14ac:dyDescent="0.25">
      <c r="A48" s="107">
        <v>39</v>
      </c>
      <c r="B48" s="138">
        <f t="shared" si="5"/>
        <v>-1.0934503278815628</v>
      </c>
      <c r="C48" s="138">
        <f t="shared" si="2"/>
        <v>1.0400787239962772</v>
      </c>
      <c r="D48" s="107">
        <v>39</v>
      </c>
      <c r="E48" s="138">
        <f t="shared" si="6"/>
        <v>0.80654967166968539</v>
      </c>
      <c r="F48" s="138">
        <f t="shared" si="3"/>
        <v>5.1770527330216556</v>
      </c>
      <c r="G48" s="107">
        <v>39</v>
      </c>
      <c r="H48" s="138">
        <f t="shared" si="7"/>
        <v>4.7893122024166557</v>
      </c>
      <c r="I48" s="138">
        <f t="shared" si="8"/>
        <v>5.0350755950839128</v>
      </c>
    </row>
    <row r="49" spans="1:9" x14ac:dyDescent="0.25">
      <c r="A49" s="107">
        <v>40</v>
      </c>
      <c r="B49" s="138">
        <f t="shared" si="5"/>
        <v>-1.067415796265335</v>
      </c>
      <c r="C49" s="138">
        <f t="shared" si="2"/>
        <v>1.0410557826519762</v>
      </c>
      <c r="D49" s="107">
        <v>40</v>
      </c>
      <c r="E49" s="138">
        <f t="shared" si="6"/>
        <v>0.88258420329778808</v>
      </c>
      <c r="F49" s="138">
        <f t="shared" si="3"/>
        <v>5.2231904761813448</v>
      </c>
      <c r="G49" s="107">
        <v>40</v>
      </c>
      <c r="H49" s="138">
        <f t="shared" si="7"/>
        <v>4.9153467340328838</v>
      </c>
      <c r="I49" s="138">
        <f t="shared" si="8"/>
        <v>5.0398055872784164</v>
      </c>
    </row>
    <row r="50" spans="1:9" x14ac:dyDescent="0.25">
      <c r="A50" s="107">
        <v>41</v>
      </c>
      <c r="B50" s="138">
        <f t="shared" si="5"/>
        <v>-1.0413812646491072</v>
      </c>
      <c r="C50" s="138">
        <f t="shared" si="2"/>
        <v>1.0413812651491097</v>
      </c>
      <c r="D50" s="107">
        <v>41</v>
      </c>
      <c r="E50" s="138">
        <f t="shared" si="6"/>
        <v>0.95861873492589078</v>
      </c>
      <c r="F50" s="138">
        <f t="shared" si="3"/>
        <v>5.2678268764696696</v>
      </c>
      <c r="G50" s="107">
        <v>41</v>
      </c>
      <c r="H50" s="138">
        <f t="shared" si="7"/>
        <v>5.0413812656491119</v>
      </c>
      <c r="I50" s="138">
        <f t="shared" si="8"/>
        <v>5.0413812651491092</v>
      </c>
    </row>
    <row r="51" spans="1:9" x14ac:dyDescent="0.25">
      <c r="A51" s="107">
        <v>42</v>
      </c>
      <c r="B51" s="138">
        <f t="shared" si="5"/>
        <v>-1.0153467330328794</v>
      </c>
      <c r="C51" s="138">
        <f t="shared" si="2"/>
        <v>1.0410557826269682</v>
      </c>
      <c r="D51" s="107">
        <v>42</v>
      </c>
      <c r="E51" s="138">
        <f t="shared" si="6"/>
        <v>1.0346532665539936</v>
      </c>
      <c r="F51" s="138">
        <f t="shared" si="3"/>
        <v>5.3109997882170061</v>
      </c>
      <c r="G51" s="107">
        <v>42</v>
      </c>
      <c r="H51" s="138">
        <f t="shared" si="7"/>
        <v>5.1674157972653401</v>
      </c>
      <c r="I51" s="138">
        <f t="shared" si="8"/>
        <v>5.0398055872534089</v>
      </c>
    </row>
    <row r="52" spans="1:9" x14ac:dyDescent="0.25">
      <c r="A52" s="107">
        <v>43</v>
      </c>
      <c r="B52" s="138">
        <f t="shared" si="5"/>
        <v>-0.98931220141665166</v>
      </c>
      <c r="C52" s="138">
        <f t="shared" si="2"/>
        <v>1.0400787239462144</v>
      </c>
      <c r="D52" s="107">
        <v>43</v>
      </c>
      <c r="E52" s="138">
        <f t="shared" si="6"/>
        <v>1.1106877981820964</v>
      </c>
      <c r="F52" s="138">
        <f t="shared" si="3"/>
        <v>5.352744623128042</v>
      </c>
      <c r="G52" s="107">
        <v>43</v>
      </c>
      <c r="H52" s="138">
        <f t="shared" si="7"/>
        <v>5.2934503288815682</v>
      </c>
      <c r="I52" s="138">
        <f t="shared" si="8"/>
        <v>5.0350755950338497</v>
      </c>
    </row>
    <row r="53" spans="1:9" x14ac:dyDescent="0.25">
      <c r="A53" s="107">
        <v>44</v>
      </c>
      <c r="B53" s="138">
        <f t="shared" si="5"/>
        <v>-0.96327766980042395</v>
      </c>
      <c r="C53" s="138">
        <f t="shared" si="2"/>
        <v>1.0384482499369763</v>
      </c>
      <c r="D53" s="107">
        <v>44</v>
      </c>
      <c r="E53" s="138">
        <f t="shared" si="6"/>
        <v>1.1867223298101992</v>
      </c>
      <c r="F53" s="138">
        <f t="shared" si="3"/>
        <v>5.3930945430625856</v>
      </c>
      <c r="G53" s="107">
        <v>44</v>
      </c>
      <c r="H53" s="138">
        <f t="shared" si="7"/>
        <v>5.4194848604977963</v>
      </c>
      <c r="I53" s="138">
        <f t="shared" si="8"/>
        <v>5.0271823849728019</v>
      </c>
    </row>
    <row r="54" spans="1:9" x14ac:dyDescent="0.25">
      <c r="A54" s="107">
        <v>45</v>
      </c>
      <c r="B54" s="138">
        <f t="shared" si="5"/>
        <v>-0.93724313818419624</v>
      </c>
      <c r="C54" s="138">
        <f t="shared" si="2"/>
        <v>1.0361612760163352</v>
      </c>
      <c r="D54" s="107">
        <v>45</v>
      </c>
      <c r="E54" s="138">
        <f t="shared" si="6"/>
        <v>1.262756861438302</v>
      </c>
      <c r="F54" s="138">
        <f t="shared" si="3"/>
        <v>5.4320806327223181</v>
      </c>
      <c r="G54" s="107">
        <v>45</v>
      </c>
      <c r="H54" s="138">
        <f t="shared" si="7"/>
        <v>5.5455193921140244</v>
      </c>
      <c r="I54" s="138">
        <f t="shared" si="8"/>
        <v>5.0161110244428144</v>
      </c>
    </row>
    <row r="55" spans="1:9" x14ac:dyDescent="0.25">
      <c r="A55" s="107">
        <v>46</v>
      </c>
      <c r="B55" s="138">
        <f t="shared" si="5"/>
        <v>-0.91120860656796854</v>
      </c>
      <c r="C55" s="138">
        <f t="shared" si="2"/>
        <v>1.0332134427897646</v>
      </c>
      <c r="D55" s="107">
        <v>46</v>
      </c>
      <c r="E55" s="138">
        <f t="shared" si="6"/>
        <v>1.3387913930664048</v>
      </c>
      <c r="F55" s="138">
        <f t="shared" si="3"/>
        <v>5.4697320547155268</v>
      </c>
      <c r="G55" s="107">
        <v>46</v>
      </c>
      <c r="H55" s="138">
        <f t="shared" si="7"/>
        <v>5.6715539237302526</v>
      </c>
      <c r="I55" s="138">
        <f t="shared" si="8"/>
        <v>5.0018404093866495</v>
      </c>
    </row>
    <row r="56" spans="1:9" x14ac:dyDescent="0.25">
      <c r="A56" s="107">
        <v>47</v>
      </c>
      <c r="B56" s="138">
        <f t="shared" si="5"/>
        <v>-0.88517407495174083</v>
      </c>
      <c r="C56" s="138">
        <f t="shared" si="2"/>
        <v>1.0295990739769549</v>
      </c>
      <c r="D56" s="107">
        <v>47</v>
      </c>
      <c r="E56" s="138">
        <f t="shared" si="6"/>
        <v>1.4148259246945076</v>
      </c>
      <c r="F56" s="138">
        <f t="shared" si="3"/>
        <v>5.5060761891176533</v>
      </c>
      <c r="G56" s="107">
        <v>47</v>
      </c>
      <c r="H56" s="138">
        <f t="shared" si="7"/>
        <v>5.7975884553464807</v>
      </c>
      <c r="I56" s="138">
        <f t="shared" si="8"/>
        <v>4.984343060633992</v>
      </c>
    </row>
    <row r="57" spans="1:9" x14ac:dyDescent="0.25">
      <c r="A57" s="107">
        <v>48</v>
      </c>
      <c r="B57" s="138">
        <f t="shared" si="5"/>
        <v>-0.85913954333551312</v>
      </c>
      <c r="C57" s="138">
        <f t="shared" si="2"/>
        <v>1.0253111207014074</v>
      </c>
      <c r="D57" s="107">
        <v>48</v>
      </c>
      <c r="E57" s="138">
        <f t="shared" si="6"/>
        <v>1.4908604563226104</v>
      </c>
      <c r="F57" s="138">
        <f t="shared" si="3"/>
        <v>5.5411387593485157</v>
      </c>
      <c r="G57" s="107">
        <v>48</v>
      </c>
      <c r="H57" s="138">
        <f t="shared" si="7"/>
        <v>5.9236229869627088</v>
      </c>
      <c r="I57" s="138">
        <f t="shared" si="8"/>
        <v>4.9635848542044494</v>
      </c>
    </row>
    <row r="58" spans="1:9" x14ac:dyDescent="0.25">
      <c r="A58" s="107">
        <v>49</v>
      </c>
      <c r="B58" s="138">
        <f t="shared" si="5"/>
        <v>-0.83310501171928542</v>
      </c>
      <c r="C58" s="138">
        <f t="shared" si="2"/>
        <v>1.0203410908420751</v>
      </c>
      <c r="D58" s="107">
        <v>49</v>
      </c>
      <c r="E58" s="138">
        <f t="shared" si="6"/>
        <v>1.5668949879507132</v>
      </c>
      <c r="F58" s="138">
        <f t="shared" si="3"/>
        <v>5.5749439459370915</v>
      </c>
      <c r="G58" s="107">
        <v>49</v>
      </c>
      <c r="H58" s="138">
        <f t="shared" si="7"/>
        <v>6.049657518578937</v>
      </c>
      <c r="I58" s="138">
        <f t="shared" si="8"/>
        <v>4.9395246792951593</v>
      </c>
    </row>
    <row r="59" spans="1:9" x14ac:dyDescent="0.25">
      <c r="A59" s="107">
        <v>50</v>
      </c>
      <c r="B59" s="138">
        <f t="shared" si="5"/>
        <v>-0.80707048010305771</v>
      </c>
      <c r="C59" s="138">
        <f t="shared" si="2"/>
        <v>1.0146789617483272</v>
      </c>
      <c r="D59" s="107">
        <v>50</v>
      </c>
      <c r="E59" s="138">
        <f t="shared" si="6"/>
        <v>1.6429295195788161</v>
      </c>
      <c r="F59" s="138">
        <f t="shared" si="3"/>
        <v>5.6075144895334006</v>
      </c>
      <c r="G59" s="107">
        <v>50</v>
      </c>
      <c r="H59" s="138">
        <f t="shared" si="7"/>
        <v>6.1756920501951651</v>
      </c>
      <c r="I59" s="138">
        <f t="shared" si="8"/>
        <v>4.9121140157293413</v>
      </c>
    </row>
    <row r="60" spans="1:9" x14ac:dyDescent="0.25">
      <c r="A60" s="107">
        <v>51</v>
      </c>
      <c r="B60" s="138">
        <f t="shared" si="5"/>
        <v>-0.78103594848683</v>
      </c>
      <c r="C60" s="138">
        <f t="shared" si="2"/>
        <v>1.0083130741469029</v>
      </c>
      <c r="D60" s="107">
        <v>51</v>
      </c>
      <c r="E60" s="138">
        <f t="shared" si="6"/>
        <v>1.7189640512069189</v>
      </c>
      <c r="F60" s="138">
        <f t="shared" si="3"/>
        <v>5.6388717843477911</v>
      </c>
      <c r="G60" s="107">
        <v>51</v>
      </c>
      <c r="H60" s="138">
        <f t="shared" si="7"/>
        <v>6.3017265818113932</v>
      </c>
      <c r="I60" s="138">
        <f t="shared" si="8"/>
        <v>4.8812964203543183</v>
      </c>
    </row>
    <row r="61" spans="1:9" x14ac:dyDescent="0.25">
      <c r="A61" s="107">
        <v>52</v>
      </c>
      <c r="B61" s="138">
        <f t="shared" si="5"/>
        <v>-0.75500141687060229</v>
      </c>
      <c r="C61" s="138">
        <f t="shared" si="2"/>
        <v>1.0012300044962392</v>
      </c>
      <c r="D61" s="107">
        <v>52</v>
      </c>
      <c r="E61" s="138">
        <f t="shared" si="6"/>
        <v>1.7949985828350217</v>
      </c>
      <c r="F61" s="138">
        <f t="shared" si="3"/>
        <v>5.6690359630452534</v>
      </c>
      <c r="G61" s="107">
        <v>52</v>
      </c>
      <c r="H61" s="138">
        <f t="shared" si="7"/>
        <v>6.4277611134276214</v>
      </c>
      <c r="I61" s="138">
        <f t="shared" si="8"/>
        <v>4.8470069091021193</v>
      </c>
    </row>
    <row r="62" spans="1:9" x14ac:dyDescent="0.25">
      <c r="A62" s="107">
        <v>53</v>
      </c>
      <c r="B62" s="138">
        <f t="shared" si="5"/>
        <v>-0.72896688525437459</v>
      </c>
      <c r="C62" s="138">
        <f t="shared" si="2"/>
        <v>0.99341441233683958</v>
      </c>
      <c r="D62" s="107">
        <v>53</v>
      </c>
      <c r="E62" s="138">
        <f t="shared" si="6"/>
        <v>1.8710331144631245</v>
      </c>
      <c r="F62" s="138">
        <f t="shared" si="3"/>
        <v>5.6980259739919932</v>
      </c>
      <c r="G62" s="107">
        <v>53</v>
      </c>
      <c r="H62" s="138">
        <f t="shared" si="7"/>
        <v>6.5537956450438495</v>
      </c>
      <c r="I62" s="138">
        <f t="shared" si="8"/>
        <v>4.8091712180046198</v>
      </c>
    </row>
    <row r="63" spans="1:9" x14ac:dyDescent="0.25">
      <c r="A63" s="107">
        <v>54</v>
      </c>
      <c r="B63" s="138">
        <f t="shared" si="5"/>
        <v>-0.70293235363814688</v>
      </c>
      <c r="C63" s="138">
        <f t="shared" si="2"/>
        <v>0.98484885830294022</v>
      </c>
      <c r="D63" s="107">
        <v>54</v>
      </c>
      <c r="E63" s="138">
        <f t="shared" si="6"/>
        <v>1.9470676460912273</v>
      </c>
      <c r="F63" s="138">
        <f t="shared" si="3"/>
        <v>5.7258596516396185</v>
      </c>
      <c r="G63" s="107">
        <v>54</v>
      </c>
      <c r="H63" s="138">
        <f t="shared" si="7"/>
        <v>6.6798301766600776</v>
      </c>
      <c r="I63" s="138">
        <f t="shared" si="8"/>
        <v>4.7677049221784848</v>
      </c>
    </row>
    <row r="64" spans="1:9" x14ac:dyDescent="0.25">
      <c r="A64" s="107">
        <v>55</v>
      </c>
      <c r="B64" s="138">
        <f t="shared" si="5"/>
        <v>-0.67689782202191917</v>
      </c>
      <c r="C64" s="138">
        <f t="shared" si="2"/>
        <v>0.97551358734243587</v>
      </c>
      <c r="D64" s="107">
        <v>55</v>
      </c>
      <c r="E64" s="138">
        <f t="shared" si="6"/>
        <v>2.0231021777193301</v>
      </c>
      <c r="F64" s="138">
        <f t="shared" si="3"/>
        <v>5.7525537807361644</v>
      </c>
      <c r="G64" s="107">
        <v>55</v>
      </c>
      <c r="H64" s="138">
        <f t="shared" si="7"/>
        <v>6.8058647082763057</v>
      </c>
      <c r="I64" s="138">
        <f t="shared" si="8"/>
        <v>4.7225123863814717</v>
      </c>
    </row>
    <row r="65" spans="1:9" x14ac:dyDescent="0.25">
      <c r="A65" s="107">
        <v>56</v>
      </c>
      <c r="B65" s="138">
        <f t="shared" si="5"/>
        <v>-0.65086329040569146</v>
      </c>
      <c r="C65" s="138">
        <f t="shared" si="2"/>
        <v>0.96538627025966095</v>
      </c>
      <c r="D65" s="107">
        <v>56</v>
      </c>
      <c r="E65" s="138">
        <f t="shared" si="6"/>
        <v>2.0991367093474329</v>
      </c>
      <c r="F65" s="138">
        <f t="shared" si="3"/>
        <v>5.778124154970147</v>
      </c>
      <c r="G65" s="107">
        <v>56</v>
      </c>
      <c r="H65" s="138">
        <f t="shared" si="7"/>
        <v>6.9318992398925339</v>
      </c>
      <c r="I65" s="138">
        <f t="shared" si="8"/>
        <v>4.6734855138074893</v>
      </c>
    </row>
    <row r="66" spans="1:9" x14ac:dyDescent="0.25">
      <c r="A66" s="107">
        <v>57</v>
      </c>
      <c r="B66" s="138">
        <f t="shared" si="5"/>
        <v>-0.62482875878946376</v>
      </c>
      <c r="C66" s="138">
        <f t="shared" si="2"/>
        <v>0.95444169484000296</v>
      </c>
      <c r="D66" s="107">
        <v>57</v>
      </c>
      <c r="E66" s="138">
        <f t="shared" si="6"/>
        <v>2.1751712409755357</v>
      </c>
      <c r="F66" s="138">
        <f t="shared" si="3"/>
        <v>5.8025856305820449</v>
      </c>
      <c r="G66" s="107">
        <v>57</v>
      </c>
      <c r="H66" s="138">
        <f t="shared" si="7"/>
        <v>7.057933771508762</v>
      </c>
      <c r="I66" s="138">
        <f t="shared" si="8"/>
        <v>4.6205022508046714</v>
      </c>
    </row>
    <row r="67" spans="1:9" x14ac:dyDescent="0.25">
      <c r="A67" s="107">
        <v>58</v>
      </c>
      <c r="B67" s="138">
        <f t="shared" si="5"/>
        <v>-0.59879422717323605</v>
      </c>
      <c r="C67" s="138">
        <f t="shared" si="2"/>
        <v>0.94265139538394727</v>
      </c>
      <c r="D67" s="107">
        <v>58</v>
      </c>
      <c r="E67" s="138">
        <f t="shared" si="6"/>
        <v>2.2512057726036385</v>
      </c>
      <c r="F67" s="138">
        <f t="shared" si="3"/>
        <v>5.8259521754152042</v>
      </c>
      <c r="G67" s="107">
        <v>58</v>
      </c>
      <c r="H67" s="138">
        <f t="shared" si="7"/>
        <v>7.1839683031249901</v>
      </c>
      <c r="I67" s="138">
        <f t="shared" si="8"/>
        <v>4.5634247934302774</v>
      </c>
    </row>
    <row r="68" spans="1:9" x14ac:dyDescent="0.25">
      <c r="A68" s="107">
        <v>59</v>
      </c>
      <c r="B68" s="138">
        <f t="shared" si="5"/>
        <v>-0.57275969555700834</v>
      </c>
      <c r="C68" s="138">
        <f t="shared" si="2"/>
        <v>0.92998320625514286</v>
      </c>
      <c r="D68" s="107">
        <v>59</v>
      </c>
      <c r="E68" s="138">
        <f t="shared" si="6"/>
        <v>2.3272403042317413</v>
      </c>
      <c r="F68" s="138">
        <f t="shared" si="3"/>
        <v>5.8482369138239667</v>
      </c>
      <c r="G68" s="107">
        <v>59</v>
      </c>
      <c r="H68" s="138">
        <f t="shared" si="7"/>
        <v>7.3100028347412183</v>
      </c>
      <c r="I68" s="138">
        <f t="shared" si="8"/>
        <v>4.5020974261534885</v>
      </c>
    </row>
    <row r="69" spans="1:9" x14ac:dyDescent="0.25">
      <c r="A69" s="107">
        <v>60</v>
      </c>
      <c r="B69" s="138">
        <f t="shared" si="5"/>
        <v>-0.54672516394078063</v>
      </c>
      <c r="C69" s="138">
        <f t="shared" si="2"/>
        <v>0.91640072072261902</v>
      </c>
      <c r="D69" s="107">
        <v>60</v>
      </c>
      <c r="E69" s="138">
        <f t="shared" si="6"/>
        <v>2.4032748358598441</v>
      </c>
      <c r="F69" s="138">
        <f t="shared" si="3"/>
        <v>5.8694521678093245</v>
      </c>
      <c r="G69" s="107">
        <v>60</v>
      </c>
      <c r="H69" s="138">
        <f t="shared" si="7"/>
        <v>7.4360373663574464</v>
      </c>
      <c r="I69" s="138">
        <f t="shared" si="8"/>
        <v>4.4363439020822222</v>
      </c>
    </row>
    <row r="70" spans="1:9" x14ac:dyDescent="0.25">
      <c r="A70" s="107">
        <v>61</v>
      </c>
      <c r="B70" s="138">
        <f t="shared" si="5"/>
        <v>-0.52069063232455293</v>
      </c>
      <c r="C70" s="138">
        <f t="shared" si="2"/>
        <v>0.90186263049996851</v>
      </c>
      <c r="D70" s="107">
        <v>61</v>
      </c>
      <c r="E70" s="138">
        <f t="shared" si="6"/>
        <v>2.4793093674879469</v>
      </c>
      <c r="F70" s="138">
        <f t="shared" si="3"/>
        <v>5.88960949471101</v>
      </c>
      <c r="G70" s="107">
        <v>61</v>
      </c>
      <c r="H70" s="138">
        <f t="shared" si="7"/>
        <v>7.5620718979736745</v>
      </c>
      <c r="I70" s="138">
        <f t="shared" si="8"/>
        <v>4.3659642456377181</v>
      </c>
    </row>
    <row r="71" spans="1:9" x14ac:dyDescent="0.25">
      <c r="A71" s="107">
        <v>62</v>
      </c>
      <c r="B71" s="138">
        <f t="shared" si="5"/>
        <v>-0.49465610070832516</v>
      </c>
      <c r="C71" s="138">
        <f t="shared" si="2"/>
        <v>0.88632191328588816</v>
      </c>
      <c r="D71" s="107">
        <v>62</v>
      </c>
      <c r="E71" s="138">
        <f t="shared" si="6"/>
        <v>2.5553438991160498</v>
      </c>
      <c r="F71" s="138">
        <f t="shared" si="3"/>
        <v>5.9087197217484233</v>
      </c>
      <c r="G71" s="107">
        <v>62</v>
      </c>
      <c r="H71" s="138">
        <f t="shared" si="7"/>
        <v>7.6881064295899026</v>
      </c>
      <c r="I71" s="138">
        <f t="shared" si="8"/>
        <v>4.2907308193957228</v>
      </c>
    </row>
    <row r="72" spans="1:9" x14ac:dyDescent="0.25">
      <c r="A72" s="107">
        <v>63</v>
      </c>
      <c r="B72" s="138">
        <f t="shared" si="5"/>
        <v>-0.4686215690920974</v>
      </c>
      <c r="C72" s="138">
        <f t="shared" si="2"/>
        <v>0.86972482428423248</v>
      </c>
      <c r="D72" s="107">
        <v>63</v>
      </c>
      <c r="E72" s="138">
        <f t="shared" si="6"/>
        <v>2.6313784307441526</v>
      </c>
      <c r="F72" s="138">
        <f t="shared" si="3"/>
        <v>5.926792977670778</v>
      </c>
      <c r="G72" s="107">
        <v>63</v>
      </c>
      <c r="H72" s="138">
        <f t="shared" si="7"/>
        <v>7.8141409612061308</v>
      </c>
      <c r="I72" s="138">
        <f t="shared" si="8"/>
        <v>4.2103834419822386</v>
      </c>
    </row>
    <row r="73" spans="1:9" x14ac:dyDescent="0.25">
      <c r="A73" s="107">
        <v>64</v>
      </c>
      <c r="B73" s="138">
        <f t="shared" si="5"/>
        <v>-0.44258703747586964</v>
      </c>
      <c r="C73" s="138">
        <f t="shared" si="2"/>
        <v>0.85200963158216003</v>
      </c>
      <c r="D73" s="107">
        <v>64</v>
      </c>
      <c r="E73" s="138">
        <f t="shared" si="6"/>
        <v>2.7074129623722554</v>
      </c>
      <c r="F73" s="138">
        <f t="shared" si="3"/>
        <v>5.9438387217484898</v>
      </c>
      <c r="G73" s="107">
        <v>64</v>
      </c>
      <c r="H73" s="138">
        <f t="shared" si="7"/>
        <v>7.9401754928223589</v>
      </c>
      <c r="I73" s="138">
        <f t="shared" si="8"/>
        <v>4.1246232659728674</v>
      </c>
    </row>
    <row r="74" spans="1:9" x14ac:dyDescent="0.25">
      <c r="A74" s="107">
        <v>65</v>
      </c>
      <c r="B74" s="138">
        <f t="shared" si="5"/>
        <v>-0.41655250585964188</v>
      </c>
      <c r="C74" s="138">
        <f t="shared" si="2"/>
        <v>0.83310501196928621</v>
      </c>
      <c r="D74" s="107">
        <v>65</v>
      </c>
      <c r="E74" s="138">
        <f t="shared" si="6"/>
        <v>2.7834474940003582</v>
      </c>
      <c r="F74" s="138">
        <f t="shared" si="3"/>
        <v>5.9598657703127822</v>
      </c>
      <c r="G74" s="107">
        <v>65</v>
      </c>
      <c r="H74" s="138">
        <f t="shared" si="7"/>
        <v>8.0662100244385861</v>
      </c>
      <c r="I74" s="138">
        <f t="shared" si="8"/>
        <v>4.0331050119692788</v>
      </c>
    </row>
    <row r="75" spans="1:9" x14ac:dyDescent="0.25">
      <c r="A75" s="107">
        <v>66</v>
      </c>
      <c r="B75" s="138">
        <f t="shared" si="5"/>
        <v>-0.39051797424341411</v>
      </c>
      <c r="C75" s="138">
        <f t="shared" si="2"/>
        <v>0.81292798940310096</v>
      </c>
      <c r="D75" s="107">
        <v>66</v>
      </c>
      <c r="E75" s="138">
        <f t="shared" si="6"/>
        <v>2.859482025628461</v>
      </c>
      <c r="F75" s="138">
        <f t="shared" ref="F75:F138" si="13">($I$3^2-(E75-$F$3)^2)^0.5</f>
        <v>5.9748823210282085</v>
      </c>
      <c r="G75" s="107">
        <v>66</v>
      </c>
      <c r="H75" s="138">
        <f t="shared" si="7"/>
        <v>8.1922445560548134</v>
      </c>
      <c r="I75" s="138">
        <f t="shared" si="8"/>
        <v>3.9354269886022926</v>
      </c>
    </row>
    <row r="76" spans="1:9" x14ac:dyDescent="0.25">
      <c r="A76" s="107">
        <v>67</v>
      </c>
      <c r="B76" s="138">
        <f t="shared" ref="B76:B88" si="14">($B$89-$B$10)/80+B75</f>
        <v>-0.36448344262718635</v>
      </c>
      <c r="C76" s="138">
        <f t="shared" si="2"/>
        <v>0.79138124647267138</v>
      </c>
      <c r="D76" s="107">
        <v>67</v>
      </c>
      <c r="E76" s="138">
        <f t="shared" ref="E76:E139" si="15">($E$169-$E$10)/160+E75</f>
        <v>2.9355165572565638</v>
      </c>
      <c r="F76" s="138">
        <f t="shared" si="13"/>
        <v>5.9888959750629391</v>
      </c>
      <c r="G76" s="107">
        <v>67</v>
      </c>
      <c r="H76" s="138">
        <f t="shared" ref="H76:H88" si="16">($H$89-$H$10)/80+H75</f>
        <v>8.3182790876710406</v>
      </c>
      <c r="I76" s="138">
        <f t="shared" ref="I76:I89" si="17">($J$3^2-(H76-$G$3)^2)^0.5</f>
        <v>3.8311180771867965</v>
      </c>
    </row>
    <row r="77" spans="1:9" x14ac:dyDescent="0.25">
      <c r="A77" s="107">
        <v>68</v>
      </c>
      <c r="B77" s="138">
        <f t="shared" si="14"/>
        <v>-0.33844891101095859</v>
      </c>
      <c r="C77" s="138">
        <f t="shared" ref="C77:C89" si="18">($H$3^2-(B77-$E$3)^2)^0.5</f>
        <v>0.7683495590610806</v>
      </c>
      <c r="D77" s="107">
        <v>68</v>
      </c>
      <c r="E77" s="138">
        <f t="shared" si="15"/>
        <v>3.0115510888846666</v>
      </c>
      <c r="F77" s="138">
        <f t="shared" si="13"/>
        <v>6.0019137573039902</v>
      </c>
      <c r="G77" s="107">
        <v>68</v>
      </c>
      <c r="H77" s="138">
        <f t="shared" si="16"/>
        <v>8.4443136192872679</v>
      </c>
      <c r="I77" s="138">
        <f t="shared" si="17"/>
        <v>3.7196204717358143</v>
      </c>
    </row>
    <row r="78" spans="1:9" x14ac:dyDescent="0.25">
      <c r="A78" s="107">
        <v>69</v>
      </c>
      <c r="B78" s="138">
        <f t="shared" si="14"/>
        <v>-0.31241437939473082</v>
      </c>
      <c r="C78" s="138">
        <f t="shared" si="18"/>
        <v>0.7436949770417457</v>
      </c>
      <c r="D78" s="107">
        <v>69</v>
      </c>
      <c r="E78" s="138">
        <f t="shared" si="15"/>
        <v>3.0875856205127694</v>
      </c>
      <c r="F78" s="138">
        <f t="shared" si="13"/>
        <v>6.0139421347486302</v>
      </c>
      <c r="G78" s="107">
        <v>69</v>
      </c>
      <c r="H78" s="138">
        <f t="shared" si="16"/>
        <v>8.5703481509034951</v>
      </c>
      <c r="I78" s="138">
        <f t="shared" si="17"/>
        <v>3.6002663484588782</v>
      </c>
    </row>
    <row r="79" spans="1:9" x14ac:dyDescent="0.25">
      <c r="A79" s="107">
        <v>70</v>
      </c>
      <c r="B79" s="138">
        <f t="shared" si="14"/>
        <v>-0.28637984777850306</v>
      </c>
      <c r="C79" s="138">
        <f t="shared" si="18"/>
        <v>0.71725016498564531</v>
      </c>
      <c r="D79" s="107">
        <v>70</v>
      </c>
      <c r="E79" s="138">
        <f t="shared" si="15"/>
        <v>3.1636201521408722</v>
      </c>
      <c r="F79" s="138">
        <f t="shared" si="13"/>
        <v>6.0249870331889621</v>
      </c>
      <c r="G79" s="107">
        <v>70</v>
      </c>
      <c r="H79" s="138">
        <f t="shared" si="16"/>
        <v>8.6963826825197224</v>
      </c>
      <c r="I79" s="138">
        <f t="shared" si="17"/>
        <v>3.4722456277768199</v>
      </c>
    </row>
    <row r="80" spans="1:9" x14ac:dyDescent="0.25">
      <c r="A80" s="107">
        <v>71</v>
      </c>
      <c r="B80" s="138">
        <f t="shared" si="14"/>
        <v>-0.2603453161622753</v>
      </c>
      <c r="C80" s="138">
        <f t="shared" si="18"/>
        <v>0.68880896175485062</v>
      </c>
      <c r="D80" s="107">
        <v>71</v>
      </c>
      <c r="E80" s="138">
        <f t="shared" si="15"/>
        <v>3.239654683768975</v>
      </c>
      <c r="F80" s="138">
        <f t="shared" si="13"/>
        <v>6.0350538522937418</v>
      </c>
      <c r="G80" s="107">
        <v>71</v>
      </c>
      <c r="H80" s="138">
        <f t="shared" si="16"/>
        <v>8.8224172141359496</v>
      </c>
      <c r="I80" s="138">
        <f t="shared" si="17"/>
        <v>3.3345602728194339</v>
      </c>
    </row>
    <row r="81" spans="1:9" x14ac:dyDescent="0.25">
      <c r="A81" s="107">
        <v>72</v>
      </c>
      <c r="B81" s="138">
        <f t="shared" si="14"/>
        <v>-0.23431078454604756</v>
      </c>
      <c r="C81" s="138">
        <f t="shared" si="18"/>
        <v>0.65811258819650498</v>
      </c>
      <c r="D81" s="107">
        <v>72</v>
      </c>
      <c r="E81" s="138">
        <f t="shared" si="15"/>
        <v>3.3156892153970778</v>
      </c>
      <c r="F81" s="138">
        <f t="shared" si="13"/>
        <v>6.0441474791798484</v>
      </c>
      <c r="G81" s="107">
        <v>72</v>
      </c>
      <c r="H81" s="138">
        <f t="shared" si="16"/>
        <v>8.9484517457521768</v>
      </c>
      <c r="I81" s="138">
        <f t="shared" si="17"/>
        <v>3.185957520149405</v>
      </c>
    </row>
    <row r="82" spans="1:9" x14ac:dyDescent="0.25">
      <c r="A82" s="107">
        <v>73</v>
      </c>
      <c r="B82" s="138">
        <f t="shared" si="14"/>
        <v>-0.20827625292981983</v>
      </c>
      <c r="C82" s="138">
        <f t="shared" si="18"/>
        <v>0.62482875895612966</v>
      </c>
      <c r="D82" s="107">
        <v>73</v>
      </c>
      <c r="E82" s="138">
        <f t="shared" si="15"/>
        <v>3.3917237470251806</v>
      </c>
      <c r="F82" s="138">
        <f t="shared" si="13"/>
        <v>6.0522723005551313</v>
      </c>
      <c r="G82" s="107">
        <v>73</v>
      </c>
      <c r="H82" s="138">
        <f t="shared" si="16"/>
        <v>9.0744862773684041</v>
      </c>
      <c r="I82" s="138">
        <f t="shared" si="17"/>
        <v>3.0248287589561218</v>
      </c>
    </row>
    <row r="83" spans="1:9" x14ac:dyDescent="0.25">
      <c r="A83" s="107">
        <v>74</v>
      </c>
      <c r="B83" s="138">
        <f t="shared" si="14"/>
        <v>-0.18224172131359209</v>
      </c>
      <c r="C83" s="138">
        <f t="shared" si="18"/>
        <v>0.58851863489753575</v>
      </c>
      <c r="D83" s="107">
        <v>74</v>
      </c>
      <c r="E83" s="138">
        <f t="shared" si="15"/>
        <v>3.4677582786532835</v>
      </c>
      <c r="F83" s="138">
        <f t="shared" si="13"/>
        <v>6.0594322135046506</v>
      </c>
      <c r="G83" s="107">
        <v>74</v>
      </c>
      <c r="H83" s="138">
        <f t="shared" si="16"/>
        <v>9.2005208089846313</v>
      </c>
      <c r="I83" s="138">
        <f t="shared" si="17"/>
        <v>2.8490495459889913</v>
      </c>
    </row>
    <row r="84" spans="1:9" x14ac:dyDescent="0.25">
      <c r="A84" s="107">
        <v>75</v>
      </c>
      <c r="B84" s="138">
        <f t="shared" si="14"/>
        <v>-0.15620718969736436</v>
      </c>
      <c r="C84" s="138">
        <f t="shared" si="18"/>
        <v>0.54858162159491641</v>
      </c>
      <c r="D84" s="107">
        <v>75</v>
      </c>
      <c r="E84" s="138">
        <f t="shared" si="15"/>
        <v>3.5437928102813863</v>
      </c>
      <c r="F84" s="138">
        <f t="shared" si="13"/>
        <v>6.0656306349833926</v>
      </c>
      <c r="G84" s="107">
        <v>75</v>
      </c>
      <c r="H84" s="138">
        <f t="shared" si="16"/>
        <v>9.3265553406008586</v>
      </c>
      <c r="I84" s="138">
        <f t="shared" si="17"/>
        <v>2.655712372165457</v>
      </c>
    </row>
    <row r="85" spans="1:9" x14ac:dyDescent="0.25">
      <c r="A85" s="107">
        <v>76</v>
      </c>
      <c r="B85" s="138">
        <f t="shared" si="14"/>
        <v>-0.13017265808113662</v>
      </c>
      <c r="C85" s="138">
        <f t="shared" si="18"/>
        <v>0.50415653700889818</v>
      </c>
      <c r="D85" s="107">
        <v>76</v>
      </c>
      <c r="E85" s="138">
        <f t="shared" si="15"/>
        <v>3.6198273419094891</v>
      </c>
      <c r="F85" s="138">
        <f t="shared" si="13"/>
        <v>6.0708705100702307</v>
      </c>
      <c r="G85" s="107">
        <v>76</v>
      </c>
      <c r="H85" s="138">
        <f t="shared" si="16"/>
        <v>9.4525898722170858</v>
      </c>
      <c r="I85" s="138">
        <f t="shared" si="17"/>
        <v>2.4406482101125997</v>
      </c>
    </row>
    <row r="86" spans="1:9" x14ac:dyDescent="0.25">
      <c r="A86" s="107">
        <v>77</v>
      </c>
      <c r="B86" s="138">
        <f t="shared" si="14"/>
        <v>-0.10413812646490889</v>
      </c>
      <c r="C86" s="138">
        <f t="shared" si="18"/>
        <v>0.45392756954490893</v>
      </c>
      <c r="D86" s="107">
        <v>77</v>
      </c>
      <c r="E86" s="138">
        <f t="shared" si="15"/>
        <v>3.6958618735375919</v>
      </c>
      <c r="F86" s="138">
        <f t="shared" si="13"/>
        <v>6.0751543190302515</v>
      </c>
      <c r="G86" s="107">
        <v>77</v>
      </c>
      <c r="H86" s="138">
        <f t="shared" si="16"/>
        <v>9.578624403833313</v>
      </c>
      <c r="I86" s="138">
        <f t="shared" si="17"/>
        <v>2.197487146961171</v>
      </c>
    </row>
    <row r="87" spans="1:9" x14ac:dyDescent="0.25">
      <c r="A87" s="107">
        <v>78</v>
      </c>
      <c r="B87" s="138">
        <f t="shared" si="14"/>
        <v>-7.8103594848681152E-2</v>
      </c>
      <c r="C87" s="138">
        <f t="shared" si="18"/>
        <v>0.39569062321988263</v>
      </c>
      <c r="D87" s="107">
        <v>78</v>
      </c>
      <c r="E87" s="138">
        <f t="shared" si="15"/>
        <v>3.7718964051656947</v>
      </c>
      <c r="F87" s="138">
        <f t="shared" si="13"/>
        <v>6.0784840832253275</v>
      </c>
      <c r="G87" s="107">
        <v>78</v>
      </c>
      <c r="H87" s="138">
        <f t="shared" si="16"/>
        <v>9.7046589354495403</v>
      </c>
      <c r="I87" s="138">
        <f t="shared" si="17"/>
        <v>1.9155590385769421</v>
      </c>
    </row>
    <row r="88" spans="1:9" x14ac:dyDescent="0.25">
      <c r="A88" s="107">
        <v>79</v>
      </c>
      <c r="B88" s="138">
        <f t="shared" si="14"/>
        <v>-5.2069063232453409E-2</v>
      </c>
      <c r="C88" s="138">
        <f t="shared" si="18"/>
        <v>0.32517119574522191</v>
      </c>
      <c r="D88" s="107">
        <v>79</v>
      </c>
      <c r="E88" s="138">
        <f t="shared" si="15"/>
        <v>3.8479309367937975</v>
      </c>
      <c r="F88" s="138">
        <f t="shared" si="13"/>
        <v>6.0808613699060414</v>
      </c>
      <c r="G88" s="107">
        <v>79</v>
      </c>
      <c r="H88" s="138">
        <f t="shared" si="16"/>
        <v>9.8306934670657675</v>
      </c>
      <c r="I88" s="138">
        <f t="shared" si="17"/>
        <v>1.5741707954248945</v>
      </c>
    </row>
    <row r="89" spans="1:9" x14ac:dyDescent="0.25">
      <c r="A89" s="107">
        <v>80</v>
      </c>
      <c r="B89" s="138">
        <f>C3</f>
        <v>0</v>
      </c>
      <c r="C89" s="138">
        <f t="shared" si="18"/>
        <v>0</v>
      </c>
      <c r="D89" s="107">
        <v>80</v>
      </c>
      <c r="E89" s="138">
        <f t="shared" si="15"/>
        <v>3.9239654684219003</v>
      </c>
      <c r="F89" s="138">
        <f t="shared" si="13"/>
        <v>6.0822872959116037</v>
      </c>
      <c r="G89" s="107">
        <v>80</v>
      </c>
      <c r="H89" s="138">
        <f>B3</f>
        <v>10.082762530298218</v>
      </c>
      <c r="I89" s="138">
        <f t="shared" si="17"/>
        <v>0</v>
      </c>
    </row>
    <row r="90" spans="1:9" x14ac:dyDescent="0.25">
      <c r="D90" s="107">
        <v>81</v>
      </c>
      <c r="E90" s="138">
        <f t="shared" si="15"/>
        <v>4.0000000000500027</v>
      </c>
      <c r="F90" s="138">
        <f t="shared" si="13"/>
        <v>6.0827625302982185</v>
      </c>
      <c r="H90" s="138"/>
      <c r="I90" s="138"/>
    </row>
    <row r="91" spans="1:9" x14ac:dyDescent="0.25">
      <c r="D91" s="107">
        <v>82</v>
      </c>
      <c r="E91" s="138">
        <f t="shared" si="15"/>
        <v>4.076034531678105</v>
      </c>
      <c r="F91" s="138">
        <f t="shared" si="13"/>
        <v>6.0822872959103531</v>
      </c>
      <c r="H91" s="138"/>
      <c r="I91" s="138"/>
    </row>
    <row r="92" spans="1:9" x14ac:dyDescent="0.25">
      <c r="D92" s="107">
        <v>83</v>
      </c>
      <c r="E92" s="138">
        <f t="shared" si="15"/>
        <v>4.1520690633062074</v>
      </c>
      <c r="F92" s="138">
        <f t="shared" si="13"/>
        <v>6.0808613699035403</v>
      </c>
      <c r="H92" s="138"/>
      <c r="I92" s="138"/>
    </row>
    <row r="93" spans="1:9" x14ac:dyDescent="0.25">
      <c r="D93" s="107">
        <v>84</v>
      </c>
      <c r="E93" s="138">
        <f t="shared" si="15"/>
        <v>4.2281035949343098</v>
      </c>
      <c r="F93" s="138">
        <f t="shared" si="13"/>
        <v>6.078484083221575</v>
      </c>
      <c r="H93" s="138"/>
      <c r="I93" s="138"/>
    </row>
    <row r="94" spans="1:9" x14ac:dyDescent="0.25">
      <c r="D94" s="107">
        <v>85</v>
      </c>
      <c r="E94" s="138">
        <f t="shared" si="15"/>
        <v>4.3041381265624121</v>
      </c>
      <c r="F94" s="138">
        <f t="shared" si="13"/>
        <v>6.0751543190252457</v>
      </c>
      <c r="H94" s="138"/>
      <c r="I94" s="138"/>
    </row>
    <row r="95" spans="1:9" x14ac:dyDescent="0.25">
      <c r="D95" s="107">
        <v>86</v>
      </c>
      <c r="E95" s="138">
        <f t="shared" si="15"/>
        <v>4.3801726581905145</v>
      </c>
      <c r="F95" s="138">
        <f t="shared" si="13"/>
        <v>6.0708705100639682</v>
      </c>
      <c r="H95" s="138"/>
      <c r="I95" s="138"/>
    </row>
    <row r="96" spans="1:9" x14ac:dyDescent="0.25">
      <c r="D96" s="107">
        <v>87</v>
      </c>
      <c r="E96" s="138">
        <f t="shared" si="15"/>
        <v>4.4562071898186169</v>
      </c>
      <c r="F96" s="138">
        <f t="shared" si="13"/>
        <v>6.0656306349758706</v>
      </c>
      <c r="H96" s="138"/>
      <c r="I96" s="138"/>
    </row>
    <row r="97" spans="4:9" x14ac:dyDescent="0.25">
      <c r="D97" s="107">
        <v>88</v>
      </c>
      <c r="E97" s="138">
        <f t="shared" si="15"/>
        <v>4.5322417214467192</v>
      </c>
      <c r="F97" s="138">
        <f t="shared" si="13"/>
        <v>6.0594322134958665</v>
      </c>
      <c r="H97" s="138"/>
      <c r="I97" s="138"/>
    </row>
    <row r="98" spans="4:9" x14ac:dyDescent="0.25">
      <c r="D98" s="107">
        <v>89</v>
      </c>
      <c r="E98" s="138">
        <f t="shared" si="15"/>
        <v>4.6082762530748216</v>
      </c>
      <c r="F98" s="138">
        <f t="shared" si="13"/>
        <v>6.0522723005450807</v>
      </c>
      <c r="H98" s="138"/>
      <c r="I98" s="138"/>
    </row>
    <row r="99" spans="4:9" x14ac:dyDescent="0.25">
      <c r="D99" s="107">
        <v>90</v>
      </c>
      <c r="E99" s="138">
        <f t="shared" si="15"/>
        <v>4.6843107847029239</v>
      </c>
      <c r="F99" s="138">
        <f t="shared" si="13"/>
        <v>6.0441474791685268</v>
      </c>
      <c r="H99" s="138"/>
      <c r="I99" s="138"/>
    </row>
    <row r="100" spans="4:9" x14ac:dyDescent="0.25">
      <c r="D100" s="107">
        <v>91</v>
      </c>
      <c r="E100" s="138">
        <f t="shared" si="15"/>
        <v>4.7603453163310263</v>
      </c>
      <c r="F100" s="138">
        <f t="shared" si="13"/>
        <v>6.0350538522811421</v>
      </c>
      <c r="H100" s="138"/>
      <c r="I100" s="138"/>
    </row>
    <row r="101" spans="4:9" x14ac:dyDescent="0.25">
      <c r="D101" s="107">
        <v>92</v>
      </c>
      <c r="E101" s="138">
        <f t="shared" si="15"/>
        <v>4.8363798479591287</v>
      </c>
      <c r="F101" s="138">
        <f t="shared" si="13"/>
        <v>6.0249870331750799</v>
      </c>
      <c r="H101" s="138"/>
      <c r="I101" s="138"/>
    </row>
    <row r="102" spans="4:9" x14ac:dyDescent="0.25">
      <c r="D102" s="107">
        <v>93</v>
      </c>
      <c r="E102" s="138">
        <f t="shared" si="15"/>
        <v>4.912414379587231</v>
      </c>
      <c r="F102" s="138">
        <f t="shared" si="13"/>
        <v>6.0139421347334592</v>
      </c>
      <c r="H102" s="138"/>
      <c r="I102" s="138"/>
    </row>
    <row r="103" spans="4:9" x14ac:dyDescent="0.25">
      <c r="D103" s="107">
        <v>94</v>
      </c>
      <c r="E103" s="138">
        <f t="shared" si="15"/>
        <v>4.9884489112153334</v>
      </c>
      <c r="F103" s="138">
        <f t="shared" si="13"/>
        <v>6.0019137572875207</v>
      </c>
      <c r="H103" s="138"/>
      <c r="I103" s="138"/>
    </row>
    <row r="104" spans="4:9" x14ac:dyDescent="0.25">
      <c r="D104" s="107">
        <v>95</v>
      </c>
      <c r="E104" s="138">
        <f t="shared" si="15"/>
        <v>5.0644834428434358</v>
      </c>
      <c r="F104" s="138">
        <f t="shared" si="13"/>
        <v>5.988895975045164</v>
      </c>
      <c r="H104" s="138"/>
      <c r="I104" s="138"/>
    </row>
    <row r="105" spans="4:9" x14ac:dyDescent="0.25">
      <c r="D105" s="107">
        <v>96</v>
      </c>
      <c r="E105" s="138">
        <f t="shared" si="15"/>
        <v>5.1405179744715381</v>
      </c>
      <c r="F105" s="138">
        <f t="shared" si="13"/>
        <v>5.9748823210091198</v>
      </c>
      <c r="H105" s="138"/>
      <c r="I105" s="138"/>
    </row>
    <row r="106" spans="4:9" x14ac:dyDescent="0.25">
      <c r="D106" s="107">
        <v>97</v>
      </c>
      <c r="E106" s="138">
        <f t="shared" si="15"/>
        <v>5.2165525060996405</v>
      </c>
      <c r="F106" s="138">
        <f t="shared" si="13"/>
        <v>5.9598657702923701</v>
      </c>
      <c r="H106" s="138"/>
      <c r="I106" s="138"/>
    </row>
    <row r="107" spans="4:9" x14ac:dyDescent="0.25">
      <c r="D107" s="107">
        <v>98</v>
      </c>
      <c r="E107" s="138">
        <f t="shared" si="15"/>
        <v>5.2925870377277429</v>
      </c>
      <c r="F107" s="138">
        <f t="shared" si="13"/>
        <v>5.9438387217267428</v>
      </c>
      <c r="H107" s="138"/>
      <c r="I107" s="138"/>
    </row>
    <row r="108" spans="4:9" x14ac:dyDescent="0.25">
      <c r="D108" s="107">
        <v>99</v>
      </c>
      <c r="E108" s="138">
        <f t="shared" si="15"/>
        <v>5.3686215693558452</v>
      </c>
      <c r="F108" s="138">
        <f t="shared" si="13"/>
        <v>5.9267929776476862</v>
      </c>
      <c r="H108" s="138"/>
      <c r="I108" s="138"/>
    </row>
    <row r="109" spans="4:9" x14ac:dyDescent="0.25">
      <c r="D109" s="107">
        <v>100</v>
      </c>
      <c r="E109" s="138">
        <f t="shared" si="15"/>
        <v>5.4446561009839476</v>
      </c>
      <c r="F109" s="138">
        <f t="shared" si="13"/>
        <v>5.9087197217239744</v>
      </c>
      <c r="H109" s="138"/>
      <c r="I109" s="138"/>
    </row>
    <row r="110" spans="4:9" x14ac:dyDescent="0.25">
      <c r="D110" s="107">
        <v>101</v>
      </c>
      <c r="E110" s="138">
        <f t="shared" si="15"/>
        <v>5.52069063261205</v>
      </c>
      <c r="F110" s="138">
        <f t="shared" si="13"/>
        <v>5.8896094946851907</v>
      </c>
      <c r="H110" s="138"/>
      <c r="I110" s="138"/>
    </row>
    <row r="111" spans="4:9" x14ac:dyDescent="0.25">
      <c r="D111" s="107">
        <v>102</v>
      </c>
      <c r="E111" s="138">
        <f t="shared" si="15"/>
        <v>5.5967251642401523</v>
      </c>
      <c r="F111" s="138">
        <f t="shared" si="13"/>
        <v>5.8694521677821214</v>
      </c>
      <c r="H111" s="138"/>
      <c r="I111" s="138"/>
    </row>
    <row r="112" spans="4:9" x14ac:dyDescent="0.25">
      <c r="D112" s="107">
        <v>103</v>
      </c>
      <c r="E112" s="138">
        <f t="shared" si="15"/>
        <v>5.6727596958682547</v>
      </c>
      <c r="F112" s="138">
        <f t="shared" si="13"/>
        <v>5.8482369137953638</v>
      </c>
      <c r="H112" s="138"/>
      <c r="I112" s="138"/>
    </row>
    <row r="113" spans="4:9" x14ac:dyDescent="0.25">
      <c r="D113" s="107">
        <v>104</v>
      </c>
      <c r="E113" s="138">
        <f t="shared" si="15"/>
        <v>5.748794227496357</v>
      </c>
      <c r="F113" s="138">
        <f t="shared" si="13"/>
        <v>5.8259521753851882</v>
      </c>
      <c r="H113" s="138"/>
      <c r="I113" s="138"/>
    </row>
    <row r="114" spans="4:9" x14ac:dyDescent="0.25">
      <c r="D114" s="107">
        <v>105</v>
      </c>
      <c r="E114" s="138">
        <f t="shared" si="15"/>
        <v>5.8248287591244594</v>
      </c>
      <c r="F114" s="138">
        <f t="shared" si="13"/>
        <v>5.8025856305505972</v>
      </c>
      <c r="H114" s="138"/>
      <c r="I114" s="138"/>
    </row>
    <row r="115" spans="4:9" x14ac:dyDescent="0.25">
      <c r="D115" s="107">
        <v>106</v>
      </c>
      <c r="E115" s="138">
        <f t="shared" si="15"/>
        <v>5.9008632907525618</v>
      </c>
      <c r="F115" s="138">
        <f t="shared" si="13"/>
        <v>5.7781241549372515</v>
      </c>
      <c r="H115" s="138"/>
      <c r="I115" s="138"/>
    </row>
    <row r="116" spans="4:9" x14ac:dyDescent="0.25">
      <c r="D116" s="107">
        <v>107</v>
      </c>
      <c r="E116" s="138">
        <f t="shared" si="15"/>
        <v>5.9768978223806641</v>
      </c>
      <c r="F116" s="138">
        <f t="shared" si="13"/>
        <v>5.7525537807017999</v>
      </c>
      <c r="H116" s="138"/>
      <c r="I116" s="138"/>
    </row>
    <row r="117" spans="4:9" x14ac:dyDescent="0.25">
      <c r="D117" s="107">
        <v>108</v>
      </c>
      <c r="E117" s="138">
        <f t="shared" si="15"/>
        <v>6.0529323540087665</v>
      </c>
      <c r="F117" s="138">
        <f t="shared" si="13"/>
        <v>5.7258596516037663</v>
      </c>
      <c r="H117" s="138"/>
      <c r="I117" s="138"/>
    </row>
    <row r="118" spans="4:9" x14ac:dyDescent="0.25">
      <c r="D118" s="107">
        <v>109</v>
      </c>
      <c r="E118" s="138">
        <f t="shared" si="15"/>
        <v>6.1289668856368689</v>
      </c>
      <c r="F118" s="138">
        <f t="shared" si="13"/>
        <v>5.6980259739546328</v>
      </c>
      <c r="H118" s="138"/>
      <c r="I118" s="138"/>
    </row>
    <row r="119" spans="4:9" x14ac:dyDescent="0.25">
      <c r="D119" s="107">
        <v>110</v>
      </c>
      <c r="E119" s="138">
        <f t="shared" si="15"/>
        <v>6.2050014172649712</v>
      </c>
      <c r="F119" s="138">
        <f t="shared" si="13"/>
        <v>5.6690359630063609</v>
      </c>
      <c r="H119" s="138"/>
      <c r="I119" s="138"/>
    </row>
    <row r="120" spans="4:9" x14ac:dyDescent="0.25">
      <c r="D120" s="107">
        <v>111</v>
      </c>
      <c r="E120" s="138">
        <f t="shared" si="15"/>
        <v>6.2810359488930736</v>
      </c>
      <c r="F120" s="138">
        <f t="shared" si="13"/>
        <v>5.6388717843073408</v>
      </c>
      <c r="H120" s="138"/>
      <c r="I120" s="138"/>
    </row>
    <row r="121" spans="4:9" x14ac:dyDescent="0.25">
      <c r="D121" s="107">
        <v>112</v>
      </c>
      <c r="E121" s="138">
        <f t="shared" si="15"/>
        <v>6.357070480521176</v>
      </c>
      <c r="F121" s="138">
        <f t="shared" si="13"/>
        <v>5.6075144894913702</v>
      </c>
      <c r="H121" s="138"/>
      <c r="I121" s="138"/>
    </row>
    <row r="122" spans="4:9" x14ac:dyDescent="0.25">
      <c r="D122" s="107">
        <v>113</v>
      </c>
      <c r="E122" s="138">
        <f t="shared" si="15"/>
        <v>6.4331050121492783</v>
      </c>
      <c r="F122" s="138">
        <f t="shared" si="13"/>
        <v>5.5749439458934518</v>
      </c>
      <c r="H122" s="138"/>
      <c r="I122" s="138"/>
    </row>
    <row r="123" spans="4:9" x14ac:dyDescent="0.25">
      <c r="D123" s="107">
        <v>114</v>
      </c>
      <c r="E123" s="138">
        <f t="shared" si="15"/>
        <v>6.5091395437773807</v>
      </c>
      <c r="F123" s="138">
        <f t="shared" si="13"/>
        <v>5.5411387593032373</v>
      </c>
      <c r="H123" s="138"/>
      <c r="I123" s="138"/>
    </row>
    <row r="124" spans="4:9" x14ac:dyDescent="0.25">
      <c r="D124" s="107">
        <v>115</v>
      </c>
      <c r="E124" s="138">
        <f t="shared" si="15"/>
        <v>6.5851740754054831</v>
      </c>
      <c r="F124" s="138">
        <f t="shared" si="13"/>
        <v>5.506076189070706</v>
      </c>
      <c r="H124" s="138"/>
      <c r="I124" s="138"/>
    </row>
    <row r="125" spans="4:9" x14ac:dyDescent="0.25">
      <c r="D125" s="107">
        <v>116</v>
      </c>
      <c r="E125" s="138">
        <f t="shared" si="15"/>
        <v>6.6612086070335854</v>
      </c>
      <c r="F125" s="138">
        <f t="shared" si="13"/>
        <v>5.4697320546668777</v>
      </c>
      <c r="H125" s="138"/>
      <c r="I125" s="138"/>
    </row>
    <row r="126" spans="4:9" x14ac:dyDescent="0.25">
      <c r="D126" s="107">
        <v>117</v>
      </c>
      <c r="E126" s="138">
        <f t="shared" si="15"/>
        <v>6.7372431386616878</v>
      </c>
      <c r="F126" s="138">
        <f t="shared" si="13"/>
        <v>5.4320806326719318</v>
      </c>
      <c r="H126" s="138"/>
      <c r="I126" s="138"/>
    </row>
    <row r="127" spans="4:9" x14ac:dyDescent="0.25">
      <c r="D127" s="107">
        <v>118</v>
      </c>
      <c r="E127" s="138">
        <f t="shared" si="15"/>
        <v>6.8132776702897901</v>
      </c>
      <c r="F127" s="138">
        <f t="shared" si="13"/>
        <v>5.3930945430104265</v>
      </c>
      <c r="H127" s="138"/>
      <c r="I127" s="138"/>
    </row>
    <row r="128" spans="4:9" x14ac:dyDescent="0.25">
      <c r="D128" s="107">
        <v>119</v>
      </c>
      <c r="E128" s="138">
        <f t="shared" si="15"/>
        <v>6.8893122019178925</v>
      </c>
      <c r="F128" s="138">
        <f t="shared" si="13"/>
        <v>5.3527446230740692</v>
      </c>
      <c r="H128" s="138"/>
      <c r="I128" s="138"/>
    </row>
    <row r="129" spans="4:9" x14ac:dyDescent="0.25">
      <c r="D129" s="107">
        <v>120</v>
      </c>
      <c r="E129" s="138">
        <f t="shared" si="15"/>
        <v>6.9653467335459949</v>
      </c>
      <c r="F129" s="138">
        <f t="shared" si="13"/>
        <v>5.3109997881611779</v>
      </c>
      <c r="H129" s="138"/>
      <c r="I129" s="138"/>
    </row>
    <row r="130" spans="4:9" x14ac:dyDescent="0.25">
      <c r="D130" s="107">
        <v>121</v>
      </c>
      <c r="E130" s="138">
        <f t="shared" si="15"/>
        <v>7.0413812651740972</v>
      </c>
      <c r="F130" s="138">
        <f t="shared" si="13"/>
        <v>5.2678268764119416</v>
      </c>
      <c r="H130" s="138"/>
      <c r="I130" s="138"/>
    </row>
    <row r="131" spans="4:9" x14ac:dyDescent="0.25">
      <c r="D131" s="107">
        <v>122</v>
      </c>
      <c r="E131" s="138">
        <f t="shared" si="15"/>
        <v>7.1174157968021996</v>
      </c>
      <c r="F131" s="138">
        <f t="shared" si="13"/>
        <v>5.2231904761216672</v>
      </c>
      <c r="H131" s="138"/>
      <c r="I131" s="138"/>
    </row>
    <row r="132" spans="4:9" x14ac:dyDescent="0.25">
      <c r="D132" s="107">
        <v>123</v>
      </c>
      <c r="E132" s="138">
        <f t="shared" si="15"/>
        <v>7.193450328430302</v>
      </c>
      <c r="F132" s="138">
        <f t="shared" si="13"/>
        <v>5.1770527329599778</v>
      </c>
      <c r="H132" s="138"/>
      <c r="I132" s="138"/>
    </row>
    <row r="133" spans="4:9" x14ac:dyDescent="0.25">
      <c r="D133" s="107">
        <v>124</v>
      </c>
      <c r="E133" s="138">
        <f t="shared" si="15"/>
        <v>7.2694848600584043</v>
      </c>
      <c r="F133" s="138">
        <f t="shared" si="13"/>
        <v>5.1293731341996223</v>
      </c>
      <c r="H133" s="138"/>
      <c r="I133" s="138"/>
    </row>
    <row r="134" spans="4:9" x14ac:dyDescent="0.25">
      <c r="D134" s="107">
        <v>125</v>
      </c>
      <c r="E134" s="138">
        <f t="shared" si="15"/>
        <v>7.3455193916865067</v>
      </c>
      <c r="F134" s="138">
        <f t="shared" si="13"/>
        <v>5.0801082665480202</v>
      </c>
      <c r="H134" s="138"/>
      <c r="I134" s="138"/>
    </row>
    <row r="135" spans="4:9" x14ac:dyDescent="0.25">
      <c r="D135" s="107">
        <v>126</v>
      </c>
      <c r="E135" s="138">
        <f t="shared" si="15"/>
        <v>7.4215539233146091</v>
      </c>
      <c r="F135" s="138">
        <f t="shared" si="13"/>
        <v>5.0292115435573388</v>
      </c>
      <c r="H135" s="138"/>
      <c r="I135" s="138"/>
    </row>
    <row r="136" spans="4:9" x14ac:dyDescent="0.25">
      <c r="D136" s="107">
        <v>127</v>
      </c>
      <c r="E136" s="138">
        <f t="shared" si="15"/>
        <v>7.4975884549427114</v>
      </c>
      <c r="F136" s="138">
        <f t="shared" si="13"/>
        <v>4.9766328978388028</v>
      </c>
      <c r="H136" s="138"/>
      <c r="I136" s="138"/>
    </row>
    <row r="137" spans="4:9" x14ac:dyDescent="0.25">
      <c r="D137" s="107">
        <v>128</v>
      </c>
      <c r="E137" s="138">
        <f t="shared" si="15"/>
        <v>7.5736229865708138</v>
      </c>
      <c r="F137" s="138">
        <f t="shared" si="13"/>
        <v>4.922318432390643</v>
      </c>
      <c r="H137" s="138"/>
      <c r="I137" s="138"/>
    </row>
    <row r="138" spans="4:9" x14ac:dyDescent="0.25">
      <c r="D138" s="107">
        <v>129</v>
      </c>
      <c r="E138" s="138">
        <f t="shared" si="15"/>
        <v>7.6496575181989162</v>
      </c>
      <c r="F138" s="138">
        <f t="shared" si="13"/>
        <v>4.8662100242235855</v>
      </c>
      <c r="H138" s="138"/>
      <c r="I138" s="138"/>
    </row>
    <row r="139" spans="4:9" x14ac:dyDescent="0.25">
      <c r="D139" s="107">
        <v>130</v>
      </c>
      <c r="E139" s="138">
        <f t="shared" si="15"/>
        <v>7.7256920498270185</v>
      </c>
      <c r="F139" s="138">
        <f t="shared" ref="F139:F169" si="19">($I$3^2-(E139-$F$3)^2)^0.5</f>
        <v>4.8082448720771005</v>
      </c>
      <c r="H139" s="138"/>
      <c r="I139" s="138"/>
    </row>
    <row r="140" spans="4:9" x14ac:dyDescent="0.25">
      <c r="D140" s="107">
        <v>131</v>
      </c>
      <c r="E140" s="138">
        <f t="shared" ref="E140:E168" si="20">($E$169-$E$10)/160+E139</f>
        <v>7.8017265814551209</v>
      </c>
      <c r="F140" s="138">
        <f t="shared" si="19"/>
        <v>4.748354978290644</v>
      </c>
      <c r="H140" s="138"/>
      <c r="I140" s="138"/>
    </row>
    <row r="141" spans="4:9" x14ac:dyDescent="0.25">
      <c r="D141" s="107">
        <v>132</v>
      </c>
      <c r="E141" s="138">
        <f t="shared" si="20"/>
        <v>7.8777611130832232</v>
      </c>
      <c r="F141" s="138">
        <f t="shared" si="19"/>
        <v>4.6864665527302698</v>
      </c>
      <c r="H141" s="138"/>
      <c r="I141" s="138"/>
    </row>
    <row r="142" spans="4:9" x14ac:dyDescent="0.25">
      <c r="D142" s="107">
        <v>133</v>
      </c>
      <c r="E142" s="138">
        <f t="shared" si="20"/>
        <v>7.9537956447113256</v>
      </c>
      <c r="F142" s="138">
        <f t="shared" si="19"/>
        <v>4.6224993239438916</v>
      </c>
      <c r="H142" s="138"/>
      <c r="I142" s="138"/>
    </row>
    <row r="143" spans="4:9" x14ac:dyDescent="0.25">
      <c r="D143" s="107">
        <v>134</v>
      </c>
      <c r="E143" s="138">
        <f t="shared" si="20"/>
        <v>8.0298301763394289</v>
      </c>
      <c r="F143" s="138">
        <f t="shared" si="19"/>
        <v>4.5563657392558063</v>
      </c>
      <c r="H143" s="138"/>
      <c r="I143" s="138"/>
    </row>
    <row r="144" spans="4:9" x14ac:dyDescent="0.25">
      <c r="D144" s="107">
        <v>135</v>
      </c>
      <c r="E144" s="138">
        <f t="shared" si="20"/>
        <v>8.1058647079675321</v>
      </c>
      <c r="F144" s="138">
        <f t="shared" si="19"/>
        <v>4.4879700310793833</v>
      </c>
      <c r="H144" s="138"/>
      <c r="I144" s="138"/>
    </row>
    <row r="145" spans="4:9" x14ac:dyDescent="0.25">
      <c r="D145" s="107">
        <v>136</v>
      </c>
      <c r="E145" s="138">
        <f t="shared" si="20"/>
        <v>8.1818992395956354</v>
      </c>
      <c r="F145" s="138">
        <f t="shared" si="19"/>
        <v>4.4172071210063759</v>
      </c>
      <c r="H145" s="138"/>
      <c r="I145" s="138"/>
    </row>
    <row r="146" spans="4:9" x14ac:dyDescent="0.25">
      <c r="D146" s="107">
        <v>137</v>
      </c>
      <c r="E146" s="138">
        <f t="shared" si="20"/>
        <v>8.2579337712237386</v>
      </c>
      <c r="F146" s="138">
        <f t="shared" si="19"/>
        <v>4.3439613257800049</v>
      </c>
      <c r="H146" s="138"/>
      <c r="I146" s="138"/>
    </row>
    <row r="147" spans="4:9" x14ac:dyDescent="0.25">
      <c r="D147" s="107">
        <v>138</v>
      </c>
      <c r="E147" s="138">
        <f t="shared" si="20"/>
        <v>8.3339683028518419</v>
      </c>
      <c r="F147" s="138">
        <f t="shared" si="19"/>
        <v>4.2681048194574034</v>
      </c>
      <c r="H147" s="138"/>
      <c r="I147" s="138"/>
    </row>
    <row r="148" spans="4:9" x14ac:dyDescent="0.25">
      <c r="D148" s="107">
        <v>139</v>
      </c>
      <c r="E148" s="138">
        <f t="shared" si="20"/>
        <v>8.4100028344799451</v>
      </c>
      <c r="F148" s="138">
        <f t="shared" si="19"/>
        <v>4.1894957930374908</v>
      </c>
      <c r="H148" s="138"/>
      <c r="I148" s="138"/>
    </row>
    <row r="149" spans="4:9" x14ac:dyDescent="0.25">
      <c r="D149" s="107">
        <v>140</v>
      </c>
      <c r="E149" s="138">
        <f t="shared" si="20"/>
        <v>8.4860373661080484</v>
      </c>
      <c r="F149" s="138">
        <f t="shared" si="19"/>
        <v>4.1079762353112939</v>
      </c>
      <c r="H149" s="138"/>
      <c r="I149" s="138"/>
    </row>
    <row r="150" spans="4:9" x14ac:dyDescent="0.25">
      <c r="D150" s="107">
        <v>141</v>
      </c>
      <c r="E150" s="138">
        <f t="shared" si="20"/>
        <v>8.5620718977361516</v>
      </c>
      <c r="F150" s="138">
        <f t="shared" si="19"/>
        <v>4.0233692348436101</v>
      </c>
      <c r="H150" s="138"/>
      <c r="I150" s="138"/>
    </row>
    <row r="151" spans="4:9" x14ac:dyDescent="0.25">
      <c r="D151" s="107">
        <v>142</v>
      </c>
      <c r="E151" s="138">
        <f t="shared" si="20"/>
        <v>8.6381064293642549</v>
      </c>
      <c r="F151" s="138">
        <f t="shared" si="19"/>
        <v>3.935475670092492</v>
      </c>
      <c r="H151" s="138"/>
      <c r="I151" s="138"/>
    </row>
    <row r="152" spans="4:9" x14ac:dyDescent="0.25">
      <c r="D152" s="107">
        <v>143</v>
      </c>
      <c r="E152" s="138">
        <f t="shared" si="20"/>
        <v>8.7141409609923581</v>
      </c>
      <c r="F152" s="138">
        <f t="shared" si="19"/>
        <v>3.8440701086080669</v>
      </c>
      <c r="H152" s="138"/>
      <c r="I152" s="138"/>
    </row>
    <row r="153" spans="4:9" x14ac:dyDescent="0.25">
      <c r="D153" s="107">
        <v>144</v>
      </c>
      <c r="E153" s="138">
        <f t="shared" si="20"/>
        <v>8.7901754926204614</v>
      </c>
      <c r="F153" s="138">
        <f t="shared" si="19"/>
        <v>3.7488956707140182</v>
      </c>
      <c r="H153" s="138"/>
      <c r="I153" s="138"/>
    </row>
    <row r="154" spans="4:9" x14ac:dyDescent="0.25">
      <c r="D154" s="107">
        <v>145</v>
      </c>
      <c r="E154" s="138">
        <f t="shared" si="20"/>
        <v>8.8662100242485646</v>
      </c>
      <c r="F154" s="138">
        <f t="shared" si="19"/>
        <v>3.6496575181656112</v>
      </c>
      <c r="H154" s="138"/>
      <c r="I154" s="138"/>
    </row>
    <row r="155" spans="4:9" x14ac:dyDescent="0.25">
      <c r="D155" s="107">
        <v>146</v>
      </c>
      <c r="E155" s="138">
        <f t="shared" si="20"/>
        <v>8.9422445558766679</v>
      </c>
      <c r="F155" s="138">
        <f t="shared" si="19"/>
        <v>3.5460144881130171</v>
      </c>
      <c r="H155" s="138"/>
      <c r="I155" s="138"/>
    </row>
    <row r="156" spans="4:9" x14ac:dyDescent="0.25">
      <c r="D156" s="107">
        <v>147</v>
      </c>
      <c r="E156" s="138">
        <f t="shared" si="20"/>
        <v>9.0182790875047711</v>
      </c>
      <c r="F156" s="138">
        <f t="shared" si="19"/>
        <v>3.4375681811292513</v>
      </c>
      <c r="H156" s="138"/>
      <c r="I156" s="138"/>
    </row>
    <row r="157" spans="4:9" x14ac:dyDescent="0.25">
      <c r="D157" s="107">
        <v>148</v>
      </c>
      <c r="E157" s="138">
        <f t="shared" si="20"/>
        <v>9.0943136191328744</v>
      </c>
      <c r="F157" s="138">
        <f t="shared" si="19"/>
        <v>3.3238484848015113</v>
      </c>
      <c r="H157" s="138"/>
      <c r="I157" s="138"/>
    </row>
    <row r="158" spans="4:9" x14ac:dyDescent="0.25">
      <c r="D158" s="107">
        <v>149</v>
      </c>
      <c r="E158" s="138">
        <f t="shared" si="20"/>
        <v>9.1703481507609776</v>
      </c>
      <c r="F158" s="138">
        <f t="shared" si="19"/>
        <v>3.2042939939903334</v>
      </c>
      <c r="H158" s="138"/>
      <c r="I158" s="138"/>
    </row>
    <row r="159" spans="4:9" x14ac:dyDescent="0.25">
      <c r="D159" s="107">
        <v>150</v>
      </c>
      <c r="E159" s="138">
        <f t="shared" si="20"/>
        <v>9.2463826823890809</v>
      </c>
      <c r="F159" s="138">
        <f t="shared" si="19"/>
        <v>3.0782249349142661</v>
      </c>
      <c r="H159" s="138"/>
      <c r="I159" s="138"/>
    </row>
    <row r="160" spans="4:9" x14ac:dyDescent="0.25">
      <c r="D160" s="107">
        <v>151</v>
      </c>
      <c r="E160" s="138">
        <f t="shared" si="20"/>
        <v>9.3224172140171842</v>
      </c>
      <c r="F160" s="138">
        <f t="shared" si="19"/>
        <v>2.9448047473361529</v>
      </c>
      <c r="H160" s="138"/>
      <c r="I160" s="138"/>
    </row>
    <row r="161" spans="4:9" x14ac:dyDescent="0.25">
      <c r="D161" s="107">
        <v>152</v>
      </c>
      <c r="E161" s="138">
        <f t="shared" si="20"/>
        <v>9.3984517456452874</v>
      </c>
      <c r="F161" s="138">
        <f t="shared" si="19"/>
        <v>2.8029839011202573</v>
      </c>
      <c r="H161" s="138"/>
      <c r="I161" s="138"/>
    </row>
    <row r="162" spans="4:9" x14ac:dyDescent="0.25">
      <c r="D162" s="107">
        <v>153</v>
      </c>
      <c r="E162" s="138">
        <f t="shared" si="20"/>
        <v>9.4744862772733907</v>
      </c>
      <c r="F162" s="138">
        <f t="shared" si="19"/>
        <v>2.6514147167022584</v>
      </c>
      <c r="H162" s="138"/>
      <c r="I162" s="138"/>
    </row>
    <row r="163" spans="4:9" x14ac:dyDescent="0.25">
      <c r="D163" s="107">
        <v>154</v>
      </c>
      <c r="E163" s="138">
        <f t="shared" si="20"/>
        <v>9.5505208089014939</v>
      </c>
      <c r="F163" s="138">
        <f t="shared" si="19"/>
        <v>2.488316448917117</v>
      </c>
      <c r="H163" s="138"/>
      <c r="I163" s="138"/>
    </row>
    <row r="164" spans="4:9" x14ac:dyDescent="0.25">
      <c r="D164" s="107">
        <v>155</v>
      </c>
      <c r="E164" s="138">
        <f t="shared" si="20"/>
        <v>9.6265553405295972</v>
      </c>
      <c r="F164" s="138">
        <f t="shared" si="19"/>
        <v>2.3112496619703067</v>
      </c>
      <c r="H164" s="138"/>
      <c r="I164" s="138"/>
    </row>
    <row r="165" spans="4:9" x14ac:dyDescent="0.25">
      <c r="D165" s="107">
        <v>156</v>
      </c>
      <c r="E165" s="138">
        <f t="shared" si="20"/>
        <v>9.7025898721577004</v>
      </c>
      <c r="F165" s="138">
        <f t="shared" si="19"/>
        <v>2.1167117777261053</v>
      </c>
      <c r="H165" s="138"/>
      <c r="I165" s="138"/>
    </row>
    <row r="166" spans="4:9" x14ac:dyDescent="0.25">
      <c r="D166" s="107">
        <v>157</v>
      </c>
      <c r="E166" s="138">
        <f t="shared" si="20"/>
        <v>9.7786244037858037</v>
      </c>
      <c r="F166" s="138">
        <f t="shared" si="19"/>
        <v>1.8993419913146641</v>
      </c>
      <c r="H166" s="138"/>
      <c r="I166" s="138"/>
    </row>
    <row r="167" spans="4:9" x14ac:dyDescent="0.25">
      <c r="D167" s="107">
        <v>158</v>
      </c>
      <c r="E167" s="138">
        <f t="shared" si="20"/>
        <v>9.8546589354139069</v>
      </c>
      <c r="F167" s="138">
        <f t="shared" si="19"/>
        <v>1.6501420393342163</v>
      </c>
      <c r="H167" s="138"/>
      <c r="I167" s="138"/>
    </row>
    <row r="168" spans="4:9" x14ac:dyDescent="0.25">
      <c r="D168" s="107">
        <v>159</v>
      </c>
      <c r="E168" s="138">
        <f t="shared" si="20"/>
        <v>9.9306934670420102</v>
      </c>
      <c r="F168" s="138">
        <f t="shared" si="19"/>
        <v>1.3516193990858549</v>
      </c>
      <c r="H168" s="138"/>
      <c r="I168" s="138"/>
    </row>
    <row r="169" spans="4:9" x14ac:dyDescent="0.25">
      <c r="D169" s="107">
        <v>160</v>
      </c>
      <c r="E169" s="138">
        <f>B3</f>
        <v>10.082762530298218</v>
      </c>
      <c r="F169" s="138">
        <f t="shared" si="19"/>
        <v>0</v>
      </c>
      <c r="H169" s="138"/>
      <c r="I169" s="138"/>
    </row>
  </sheetData>
  <sheetProtection algorithmName="SHA-512" hashValue="JWZX4vwFhU9Ako+W806f04bGhD6yDON12szyvBgg+FpzygvjshDsiaayaYuM7D7sSBpLN7+XOvIycsztuNukaw==" saltValue="t81YiPmn10QWzjZwgbIfsg==" spinCount="100000" sheet="1" objects="1" scenarios="1"/>
  <mergeCells count="17">
    <mergeCell ref="K7:N7"/>
    <mergeCell ref="K8:L8"/>
    <mergeCell ref="M8:N8"/>
    <mergeCell ref="O8:P8"/>
    <mergeCell ref="Q8:R8"/>
    <mergeCell ref="K27:L27"/>
    <mergeCell ref="U27:V27"/>
    <mergeCell ref="U17:AD17"/>
    <mergeCell ref="K18:O18"/>
    <mergeCell ref="P18:T18"/>
    <mergeCell ref="U18:Y18"/>
    <mergeCell ref="Z18:AD18"/>
    <mergeCell ref="K19:O19"/>
    <mergeCell ref="P19:T19"/>
    <mergeCell ref="U19:Y19"/>
    <mergeCell ref="Z19:AD19"/>
    <mergeCell ref="K17:T17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Cambio Base</vt:lpstr>
      <vt:lpstr>3D</vt:lpstr>
      <vt:lpstr>2D</vt:lpstr>
      <vt:lpstr>3D a 2D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Hermosillo</dc:creator>
  <cp:lastModifiedBy>Armando Rafael Hermosillo Arteaga</cp:lastModifiedBy>
  <dcterms:created xsi:type="dcterms:W3CDTF">2024-02-29T19:08:52Z</dcterms:created>
  <dcterms:modified xsi:type="dcterms:W3CDTF">2025-06-05T00:55:15Z</dcterms:modified>
</cp:coreProperties>
</file>